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11070" activeTab="0"/>
  </bookViews>
  <sheets>
    <sheet name="FY17 Muni Rpt " sheetId="1" r:id="rId1"/>
  </sheets>
  <definedNames>
    <definedName name="_xlnm.Print_Area" localSheetId="0">'FY17 Muni Rpt '!$B$1:$AB$270</definedName>
    <definedName name="_xlnm.Print_Titles" localSheetId="0">'FY17 Muni Rpt '!$E:$E,'FY17 Muni Rpt '!$1:$8</definedName>
  </definedNames>
  <calcPr fullCalcOnLoad="1"/>
</workbook>
</file>

<file path=xl/sharedStrings.xml><?xml version="1.0" encoding="utf-8"?>
<sst xmlns="http://schemas.openxmlformats.org/spreadsheetml/2006/main" count="544" uniqueCount="294">
  <si>
    <t>can hide</t>
  </si>
  <si>
    <t>Saved as values</t>
  </si>
  <si>
    <t>RSA 198:41</t>
  </si>
  <si>
    <t>FY2017</t>
  </si>
  <si>
    <t>IV. (b)</t>
  </si>
  <si>
    <t>IV. (d)</t>
  </si>
  <si>
    <t>Greater of Preliminary Grant, Capped Preliminary + Stabilization, or 95% of First Estimate</t>
  </si>
  <si>
    <t>From EOY Data Excl Charter And OOS</t>
  </si>
  <si>
    <t>Loc ID</t>
  </si>
  <si>
    <t>15-16 Membership</t>
  </si>
  <si>
    <t xml:space="preserve">Base Adequacy      </t>
  </si>
  <si>
    <t xml:space="preserve">F &amp;R </t>
  </si>
  <si>
    <t>Free or Reduced Differentiated Aid</t>
  </si>
  <si>
    <t xml:space="preserve"> SPED</t>
  </si>
  <si>
    <t>ELL</t>
  </si>
  <si>
    <t xml:space="preserve">Grade 3 Reading Not Level 1 </t>
  </si>
  <si>
    <t>Grade 3 Reading Diff. Aid</t>
  </si>
  <si>
    <t xml:space="preserve">Home School Academic </t>
  </si>
  <si>
    <t>Home School Academic Aid</t>
  </si>
  <si>
    <t>Total Calculated Cost of an Adequate Education</t>
  </si>
  <si>
    <t>SWEPT @</t>
  </si>
  <si>
    <t>Preliminary        Grants = Cost of Adequacy            Less SWEPT</t>
  </si>
  <si>
    <t xml:space="preserve">FY2012 Stabilization Grant  </t>
  </si>
  <si>
    <t xml:space="preserve">If Cost of Adequacy &lt; SWEPT then FY12 Stabilization  @ </t>
  </si>
  <si>
    <t>FY2016 Total        Final Grant as of  3-14-16</t>
  </si>
  <si>
    <t>Cap of Previous Year's 2016 Final Grant X</t>
  </si>
  <si>
    <t>Preliminary + Stabilization (Capped =160% of FY16 Total Grant)</t>
  </si>
  <si>
    <t>FY2017 First Estimate on 
11-15-15</t>
  </si>
  <si>
    <t>Minimum First FY17 Estimate as of   11-15-15 X</t>
  </si>
  <si>
    <t>ADM</t>
  </si>
  <si>
    <t>$</t>
  </si>
  <si>
    <t>State Total</t>
  </si>
  <si>
    <t>Acworth</t>
  </si>
  <si>
    <t>Albany</t>
  </si>
  <si>
    <t>Alexandria</t>
  </si>
  <si>
    <t>Allenstown</t>
  </si>
  <si>
    <t>Alstead</t>
  </si>
  <si>
    <t>Alton</t>
  </si>
  <si>
    <t>Amherst</t>
  </si>
  <si>
    <t>Andover</t>
  </si>
  <si>
    <t>Antrim</t>
  </si>
  <si>
    <t>Ashland</t>
  </si>
  <si>
    <t>Atkinson</t>
  </si>
  <si>
    <t>Auburn</t>
  </si>
  <si>
    <t>Barnstead</t>
  </si>
  <si>
    <t>Barrington</t>
  </si>
  <si>
    <t>Bartlett</t>
  </si>
  <si>
    <t>Bath</t>
  </si>
  <si>
    <t>Bedford</t>
  </si>
  <si>
    <t>Belmont</t>
  </si>
  <si>
    <t>Bennington</t>
  </si>
  <si>
    <t>Benton</t>
  </si>
  <si>
    <t>Berlin</t>
  </si>
  <si>
    <t>Bethlehem</t>
  </si>
  <si>
    <t>Boscawen</t>
  </si>
  <si>
    <t>Bow</t>
  </si>
  <si>
    <t>Bradford</t>
  </si>
  <si>
    <t>Brentwood</t>
  </si>
  <si>
    <t>Bridgewater</t>
  </si>
  <si>
    <t>Bristol</t>
  </si>
  <si>
    <t>Brookfield</t>
  </si>
  <si>
    <t>Brookline</t>
  </si>
  <si>
    <t>Cambridge</t>
  </si>
  <si>
    <t>Campton</t>
  </si>
  <si>
    <t>Canaan</t>
  </si>
  <si>
    <t>Candia</t>
  </si>
  <si>
    <t>Canterbury</t>
  </si>
  <si>
    <t>Carroll</t>
  </si>
  <si>
    <t>Center Harbor</t>
  </si>
  <si>
    <t>Charlestown</t>
  </si>
  <si>
    <t>Chatham</t>
  </si>
  <si>
    <t>Chester</t>
  </si>
  <si>
    <t>Chesterfield</t>
  </si>
  <si>
    <t>Chichester</t>
  </si>
  <si>
    <t>Claremont</t>
  </si>
  <si>
    <t>Clarksville</t>
  </si>
  <si>
    <t>Colebrook</t>
  </si>
  <si>
    <t>Columbia</t>
  </si>
  <si>
    <t>Concord</t>
  </si>
  <si>
    <t>Conway</t>
  </si>
  <si>
    <t>Cornish</t>
  </si>
  <si>
    <t>Croydon</t>
  </si>
  <si>
    <t>Dalton</t>
  </si>
  <si>
    <t>Danbury</t>
  </si>
  <si>
    <t>Danville</t>
  </si>
  <si>
    <t>Deerfield</t>
  </si>
  <si>
    <t>Deering</t>
  </si>
  <si>
    <t>Derry</t>
  </si>
  <si>
    <t>Dix's Grant</t>
  </si>
  <si>
    <t>Dixville</t>
  </si>
  <si>
    <t>Dorchester</t>
  </si>
  <si>
    <t>Dover</t>
  </si>
  <si>
    <t>Dublin</t>
  </si>
  <si>
    <t>Dummer</t>
  </si>
  <si>
    <t>Dunbarton</t>
  </si>
  <si>
    <t>Durham</t>
  </si>
  <si>
    <t>East Kingston</t>
  </si>
  <si>
    <t>Easton</t>
  </si>
  <si>
    <t>Eaton</t>
  </si>
  <si>
    <t>Effingham</t>
  </si>
  <si>
    <t>Ellsworth</t>
  </si>
  <si>
    <t>Enfield</t>
  </si>
  <si>
    <t>Epping</t>
  </si>
  <si>
    <t>Epsom</t>
  </si>
  <si>
    <t>Errol</t>
  </si>
  <si>
    <t>Exeter</t>
  </si>
  <si>
    <t>Farmington</t>
  </si>
  <si>
    <t>Fitzwilliam</t>
  </si>
  <si>
    <t>Francestown</t>
  </si>
  <si>
    <t>Franconia</t>
  </si>
  <si>
    <t>Franklin</t>
  </si>
  <si>
    <t>Freedom</t>
  </si>
  <si>
    <t>Fremont</t>
  </si>
  <si>
    <t>Gilford</t>
  </si>
  <si>
    <t>Gilmanton</t>
  </si>
  <si>
    <t>Gilsum</t>
  </si>
  <si>
    <t>Goffstown</t>
  </si>
  <si>
    <t>Gorham</t>
  </si>
  <si>
    <t>Goshen</t>
  </si>
  <si>
    <t>Grafton</t>
  </si>
  <si>
    <t>Grantham</t>
  </si>
  <si>
    <t>Greenfield</t>
  </si>
  <si>
    <t>Greenland</t>
  </si>
  <si>
    <t>Greenville</t>
  </si>
  <si>
    <t>Groton</t>
  </si>
  <si>
    <t>Hale's Location</t>
  </si>
  <si>
    <t>Hampstead</t>
  </si>
  <si>
    <t>Hampton</t>
  </si>
  <si>
    <t>Hampton Falls</t>
  </si>
  <si>
    <t>Hancock</t>
  </si>
  <si>
    <t>Hanover</t>
  </si>
  <si>
    <t>Harrisville</t>
  </si>
  <si>
    <t>Hart's Location</t>
  </si>
  <si>
    <t>Haverhill</t>
  </si>
  <si>
    <t>Hebron</t>
  </si>
  <si>
    <t>Henniker</t>
  </si>
  <si>
    <t>Hill</t>
  </si>
  <si>
    <t>Hillsboro</t>
  </si>
  <si>
    <t>Hinsdale</t>
  </si>
  <si>
    <t>Holderness</t>
  </si>
  <si>
    <t>Hollis</t>
  </si>
  <si>
    <t>Hooksett</t>
  </si>
  <si>
    <t>Hopkinton</t>
  </si>
  <si>
    <t>Hudson</t>
  </si>
  <si>
    <t>Jackson</t>
  </si>
  <si>
    <t>Jaffrey</t>
  </si>
  <si>
    <t>Jefferson</t>
  </si>
  <si>
    <t>Keene</t>
  </si>
  <si>
    <t>Kensington</t>
  </si>
  <si>
    <t>Kingston</t>
  </si>
  <si>
    <t>Laconia</t>
  </si>
  <si>
    <t>Lancaster</t>
  </si>
  <si>
    <t>Landaff</t>
  </si>
  <si>
    <t>Langdon</t>
  </si>
  <si>
    <t>Lebanon</t>
  </si>
  <si>
    <t>Lee</t>
  </si>
  <si>
    <t>Lempster</t>
  </si>
  <si>
    <t>Lincoln</t>
  </si>
  <si>
    <t>Lisbon</t>
  </si>
  <si>
    <t>Litchfield</t>
  </si>
  <si>
    <t>Littleton</t>
  </si>
  <si>
    <t>Londonderry</t>
  </si>
  <si>
    <t>Loudon</t>
  </si>
  <si>
    <t>Lyman</t>
  </si>
  <si>
    <t>Lyme</t>
  </si>
  <si>
    <t>Lyndeborough</t>
  </si>
  <si>
    <t>Madbury</t>
  </si>
  <si>
    <t>Madison</t>
  </si>
  <si>
    <t>Manchester</t>
  </si>
  <si>
    <t>Marlborough</t>
  </si>
  <si>
    <t>Marlow</t>
  </si>
  <si>
    <t>Martin's Location</t>
  </si>
  <si>
    <t>Mason</t>
  </si>
  <si>
    <t>Meredith</t>
  </si>
  <si>
    <t>Merrimack</t>
  </si>
  <si>
    <t>Middleton</t>
  </si>
  <si>
    <t>Milan</t>
  </si>
  <si>
    <t>Milford</t>
  </si>
  <si>
    <t>Millsfield</t>
  </si>
  <si>
    <t>Milton</t>
  </si>
  <si>
    <t>Monroe</t>
  </si>
  <si>
    <t>Mont Vernon</t>
  </si>
  <si>
    <t>Moultonborough</t>
  </si>
  <si>
    <t>Nashua</t>
  </si>
  <si>
    <t>Nelson</t>
  </si>
  <si>
    <t>New Boston</t>
  </si>
  <si>
    <t>Newbury</t>
  </si>
  <si>
    <t>New Castle</t>
  </si>
  <si>
    <t>New Durham</t>
  </si>
  <si>
    <t>Newfields</t>
  </si>
  <si>
    <t>New Hampton</t>
  </si>
  <si>
    <t>Newington</t>
  </si>
  <si>
    <t>New Ipswich</t>
  </si>
  <si>
    <t>New London</t>
  </si>
  <si>
    <t>Newmarket</t>
  </si>
  <si>
    <t>Newport</t>
  </si>
  <si>
    <t>Newton</t>
  </si>
  <si>
    <t>Northfield</t>
  </si>
  <si>
    <t>North Hampton</t>
  </si>
  <si>
    <t>Northumberland</t>
  </si>
  <si>
    <t>Northwood</t>
  </si>
  <si>
    <t>Nottingham</t>
  </si>
  <si>
    <t>Odell</t>
  </si>
  <si>
    <t>Orange</t>
  </si>
  <si>
    <t>Ossipee</t>
  </si>
  <si>
    <t>Pelham</t>
  </si>
  <si>
    <t>Pembroke</t>
  </si>
  <si>
    <t>Penacook</t>
  </si>
  <si>
    <t>Peterborough</t>
  </si>
  <si>
    <t>Piermont</t>
  </si>
  <si>
    <t>Pinkham's Grant</t>
  </si>
  <si>
    <t>Pittsburg</t>
  </si>
  <si>
    <t>Pittsfield</t>
  </si>
  <si>
    <t>Plainfield</t>
  </si>
  <si>
    <t>Plaistow</t>
  </si>
  <si>
    <t>Plymouth</t>
  </si>
  <si>
    <t>Portsmouth</t>
  </si>
  <si>
    <t>Randolph</t>
  </si>
  <si>
    <t>Raymond</t>
  </si>
  <si>
    <t>Richmond</t>
  </si>
  <si>
    <t>Rindge</t>
  </si>
  <si>
    <t>Rochester</t>
  </si>
  <si>
    <t>Rollinsford</t>
  </si>
  <si>
    <t>Roxbury</t>
  </si>
  <si>
    <t>Rumney</t>
  </si>
  <si>
    <t>Rye</t>
  </si>
  <si>
    <t>Salem</t>
  </si>
  <si>
    <t>Salisbury</t>
  </si>
  <si>
    <t>Sanbornton</t>
  </si>
  <si>
    <t>Sandown</t>
  </si>
  <si>
    <t>Sandwich</t>
  </si>
  <si>
    <t>Seabrook</t>
  </si>
  <si>
    <t>Sharon</t>
  </si>
  <si>
    <t>Shelburne</t>
  </si>
  <si>
    <t>Somersworth</t>
  </si>
  <si>
    <t>South Hampton</t>
  </si>
  <si>
    <t>Springfield</t>
  </si>
  <si>
    <t>Stark</t>
  </si>
  <si>
    <t>Stewartstown</t>
  </si>
  <si>
    <t>Stoddard</t>
  </si>
  <si>
    <t>Strafford</t>
  </si>
  <si>
    <t>Stratford</t>
  </si>
  <si>
    <t>Stratham</t>
  </si>
  <si>
    <t>Sugar Hill</t>
  </si>
  <si>
    <t>Sullivan</t>
  </si>
  <si>
    <t>Success</t>
  </si>
  <si>
    <t>Sunapee</t>
  </si>
  <si>
    <t>Surry</t>
  </si>
  <si>
    <t>Sutton</t>
  </si>
  <si>
    <t>Swanzey</t>
  </si>
  <si>
    <t>Tamworth</t>
  </si>
  <si>
    <t>Temple</t>
  </si>
  <si>
    <t>Thornton</t>
  </si>
  <si>
    <t>Tilton</t>
  </si>
  <si>
    <t>Troy</t>
  </si>
  <si>
    <t>Tuftonboro</t>
  </si>
  <si>
    <t>Unity</t>
  </si>
  <si>
    <t>Wakefield</t>
  </si>
  <si>
    <t>Walpole</t>
  </si>
  <si>
    <t>Warner</t>
  </si>
  <si>
    <t>Warren</t>
  </si>
  <si>
    <t>Washington</t>
  </si>
  <si>
    <t>Waterville Valley</t>
  </si>
  <si>
    <t>Weare</t>
  </si>
  <si>
    <t>Webster</t>
  </si>
  <si>
    <t>Wentworth</t>
  </si>
  <si>
    <t>Wentworth's Location</t>
  </si>
  <si>
    <t>Westmoreland</t>
  </si>
  <si>
    <t>Whitefield</t>
  </si>
  <si>
    <t>Wilmot</t>
  </si>
  <si>
    <t>Wilton</t>
  </si>
  <si>
    <t>Winchester</t>
  </si>
  <si>
    <t>Windham</t>
  </si>
  <si>
    <t>Windsor</t>
  </si>
  <si>
    <t>Wolfeboro</t>
  </si>
  <si>
    <t>Woodstock</t>
  </si>
  <si>
    <t>Orford</t>
  </si>
  <si>
    <t>ATK. &amp; GILMANTON ACAD.</t>
  </si>
  <si>
    <t>BEAN'S GRANT</t>
  </si>
  <si>
    <t>BEAN'S PURCHASE</t>
  </si>
  <si>
    <t>CHANDLER'S PURCHASE</t>
  </si>
  <si>
    <t>CRAWFORD'S PURCH.</t>
  </si>
  <si>
    <t>CUTT'S GRANT</t>
  </si>
  <si>
    <t>ERVING'S GRANT</t>
  </si>
  <si>
    <t>GREEN'S GRANT</t>
  </si>
  <si>
    <t>HADLEY'S PURCH.</t>
  </si>
  <si>
    <t>KILKENNY</t>
  </si>
  <si>
    <t>LIVERMORE</t>
  </si>
  <si>
    <t>LOW &amp; BURBANK GR.</t>
  </si>
  <si>
    <t>SARGENT'S PURCHASE</t>
  </si>
  <si>
    <t>SECOND COLLEGE GR.</t>
  </si>
  <si>
    <t>THOM. &amp; MES. PURCH.</t>
  </si>
  <si>
    <t>SPED Diff. Aid</t>
  </si>
  <si>
    <t>ELL Diff.  Aid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</si>
</sst>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0_);[Red]\(&quot;$&quot;#,##0.000\)"/>
    <numFmt numFmtId="166" formatCode="_(* #,##0.0_);_(* \(#,##0.0\);_(* &quot;-&quot;??_);_(@_)"/>
  </numFmts>
  <fonts count="77">
    <font>
      <sz val="12"/>
      <color theme="1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C00000"/>
      <name val="Arial"/>
      <family val="2"/>
    </font>
    <font>
      <b/>
      <sz val="9"/>
      <color theme="1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/>
      <bottom style="thin"/>
    </border>
  </borders>
  <cellStyleXfs count="2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2" borderId="0" applyNumberFormat="0" applyBorder="0" applyAlignment="0" applyProtection="0"/>
    <xf numFmtId="0" fontId="41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4" borderId="0" applyNumberFormat="0" applyBorder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6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8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1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3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6" borderId="0" applyNumberFormat="0" applyBorder="0" applyAlignment="0" applyProtection="0"/>
    <xf numFmtId="0" fontId="41" fillId="18" borderId="0" applyNumberFormat="0" applyBorder="0" applyAlignment="0" applyProtection="0"/>
    <xf numFmtId="0" fontId="42" fillId="9" borderId="0" applyNumberFormat="0" applyBorder="0" applyAlignment="0" applyProtection="0"/>
    <xf numFmtId="0" fontId="42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0" borderId="0" applyNumberFormat="0" applyBorder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2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4" borderId="0" applyNumberFormat="0" applyBorder="0" applyAlignment="0" applyProtection="0"/>
    <xf numFmtId="0" fontId="43" fillId="26" borderId="0" applyNumberFormat="0" applyBorder="0" applyAlignment="0" applyProtection="0"/>
    <xf numFmtId="0" fontId="44" fillId="17" borderId="0" applyNumberFormat="0" applyBorder="0" applyAlignment="0" applyProtection="0"/>
    <xf numFmtId="0" fontId="44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7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29" borderId="0" applyNumberFormat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1" borderId="0" applyNumberFormat="0" applyBorder="0" applyAlignment="0" applyProtection="0"/>
    <xf numFmtId="0" fontId="43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3" borderId="0" applyNumberFormat="0" applyBorder="0" applyAlignment="0" applyProtection="0"/>
    <xf numFmtId="0" fontId="43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5" borderId="0" applyNumberFormat="0" applyBorder="0" applyAlignment="0" applyProtection="0"/>
    <xf numFmtId="0" fontId="43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7" borderId="0" applyNumberFormat="0" applyBorder="0" applyAlignment="0" applyProtection="0"/>
    <xf numFmtId="0" fontId="43" fillId="39" borderId="0" applyNumberFormat="0" applyBorder="0" applyAlignment="0" applyProtection="0"/>
    <xf numFmtId="0" fontId="44" fillId="28" borderId="0" applyNumberFormat="0" applyBorder="0" applyAlignment="0" applyProtection="0"/>
    <xf numFmtId="0" fontId="44" fillId="39" borderId="0" applyNumberFormat="0" applyBorder="0" applyAlignment="0" applyProtection="0"/>
    <xf numFmtId="0" fontId="43" fillId="40" borderId="0" applyNumberFormat="0" applyBorder="0" applyAlignment="0" applyProtection="0"/>
    <xf numFmtId="0" fontId="44" fillId="40" borderId="0" applyNumberFormat="0" applyBorder="0" applyAlignment="0" applyProtection="0"/>
    <xf numFmtId="0" fontId="43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1" borderId="0" applyNumberFormat="0" applyBorder="0" applyAlignment="0" applyProtection="0"/>
    <xf numFmtId="0" fontId="45" fillId="43" borderId="0" applyNumberFormat="0" applyBorder="0" applyAlignment="0" applyProtection="0"/>
    <xf numFmtId="0" fontId="46" fillId="5" borderId="0" applyNumberFormat="0" applyBorder="0" applyAlignment="0" applyProtection="0"/>
    <xf numFmtId="0" fontId="46" fillId="43" borderId="0" applyNumberFormat="0" applyBorder="0" applyAlignment="0" applyProtection="0"/>
    <xf numFmtId="0" fontId="47" fillId="44" borderId="1" applyNumberFormat="0" applyAlignment="0" applyProtection="0"/>
    <xf numFmtId="0" fontId="13" fillId="12" borderId="1" applyNumberFormat="0" applyAlignment="0" applyProtection="0"/>
    <xf numFmtId="0" fontId="48" fillId="44" borderId="1" applyNumberFormat="0" applyAlignment="0" applyProtection="0"/>
    <xf numFmtId="0" fontId="49" fillId="45" borderId="2" applyNumberFormat="0" applyAlignment="0" applyProtection="0"/>
    <xf numFmtId="0" fontId="50" fillId="45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46" borderId="0" applyNumberFormat="0" applyBorder="0" applyAlignment="0" applyProtection="0"/>
    <xf numFmtId="0" fontId="54" fillId="7" borderId="0" applyNumberFormat="0" applyBorder="0" applyAlignment="0" applyProtection="0"/>
    <xf numFmtId="0" fontId="54" fillId="46" borderId="0" applyNumberFormat="0" applyBorder="0" applyAlignment="0" applyProtection="0"/>
    <xf numFmtId="0" fontId="55" fillId="0" borderId="3" applyNumberFormat="0" applyFill="0" applyAlignment="0" applyProtection="0"/>
    <xf numFmtId="0" fontId="18" fillId="0" borderId="4" applyNumberFormat="0" applyFill="0" applyAlignment="0" applyProtection="0"/>
    <xf numFmtId="0" fontId="56" fillId="0" borderId="3" applyNumberFormat="0" applyFill="0" applyAlignment="0" applyProtection="0"/>
    <xf numFmtId="0" fontId="57" fillId="0" borderId="5" applyNumberFormat="0" applyFill="0" applyAlignment="0" applyProtection="0"/>
    <xf numFmtId="0" fontId="19" fillId="0" borderId="6" applyNumberFormat="0" applyFill="0" applyAlignment="0" applyProtection="0"/>
    <xf numFmtId="0" fontId="58" fillId="0" borderId="5" applyNumberFormat="0" applyFill="0" applyAlignment="0" applyProtection="0"/>
    <xf numFmtId="0" fontId="59" fillId="0" borderId="7" applyNumberFormat="0" applyFill="0" applyAlignment="0" applyProtection="0"/>
    <xf numFmtId="0" fontId="20" fillId="0" borderId="8" applyNumberFormat="0" applyFill="0" applyAlignment="0" applyProtection="0"/>
    <xf numFmtId="0" fontId="60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47" borderId="1" applyNumberFormat="0" applyAlignment="0" applyProtection="0"/>
    <xf numFmtId="0" fontId="62" fillId="12" borderId="1" applyNumberFormat="0" applyAlignment="0" applyProtection="0"/>
    <xf numFmtId="0" fontId="62" fillId="47" borderId="1" applyNumberFormat="0" applyAlignment="0" applyProtection="0"/>
    <xf numFmtId="0" fontId="63" fillId="0" borderId="9" applyNumberFormat="0" applyFill="0" applyAlignment="0" applyProtection="0"/>
    <xf numFmtId="0" fontId="22" fillId="0" borderId="10" applyNumberFormat="0" applyFill="0" applyAlignment="0" applyProtection="0"/>
    <xf numFmtId="0" fontId="64" fillId="0" borderId="9" applyNumberFormat="0" applyFill="0" applyAlignment="0" applyProtection="0"/>
    <xf numFmtId="0" fontId="65" fillId="48" borderId="0" applyNumberFormat="0" applyBorder="0" applyAlignment="0" applyProtection="0"/>
    <xf numFmtId="0" fontId="23" fillId="48" borderId="0" applyNumberFormat="0" applyBorder="0" applyAlignment="0" applyProtection="0"/>
    <xf numFmtId="0" fontId="66" fillId="4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8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49" borderId="11" applyNumberFormat="0" applyFont="0" applyAlignment="0" applyProtection="0"/>
    <xf numFmtId="0" fontId="3" fillId="49" borderId="11" applyNumberFormat="0" applyFont="0" applyAlignment="0" applyProtection="0"/>
    <xf numFmtId="0" fontId="42" fillId="49" borderId="11" applyNumberFormat="0" applyFont="0" applyAlignment="0" applyProtection="0"/>
    <xf numFmtId="0" fontId="67" fillId="44" borderId="12" applyNumberFormat="0" applyAlignment="0" applyProtection="0"/>
    <xf numFmtId="0" fontId="68" fillId="12" borderId="12" applyNumberFormat="0" applyAlignment="0" applyProtection="0"/>
    <xf numFmtId="0" fontId="68" fillId="44" borderId="1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0" fillId="0" borderId="13" applyNumberFormat="0" applyFill="0" applyAlignment="0" applyProtection="0"/>
    <xf numFmtId="0" fontId="71" fillId="0" borderId="14" applyNumberFormat="0" applyFill="0" applyAlignment="0" applyProtection="0"/>
    <xf numFmtId="0" fontId="71" fillId="0" borderId="13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/>
    </xf>
    <xf numFmtId="0" fontId="74" fillId="0" borderId="0" xfId="0" applyFont="1" applyAlignment="1" quotePrefix="1">
      <alignment/>
    </xf>
    <xf numFmtId="4" fontId="3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0" fontId="42" fillId="0" borderId="0" xfId="0" applyFont="1" applyAlignment="1">
      <alignment/>
    </xf>
    <xf numFmtId="4" fontId="4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75" fillId="15" borderId="0" xfId="0" applyFont="1" applyFill="1" applyAlignment="1">
      <alignment horizontal="center"/>
    </xf>
    <xf numFmtId="0" fontId="73" fillId="0" borderId="0" xfId="0" applyFont="1" applyAlignment="1">
      <alignment/>
    </xf>
    <xf numFmtId="43" fontId="42" fillId="0" borderId="0" xfId="92" applyFont="1" applyAlignment="1">
      <alignment/>
    </xf>
    <xf numFmtId="14" fontId="75" fillId="0" borderId="0" xfId="0" applyNumberFormat="1" applyFont="1" applyAlignment="1">
      <alignment horizontal="center"/>
    </xf>
    <xf numFmtId="0" fontId="3" fillId="15" borderId="0" xfId="0" applyFont="1" applyFill="1" applyAlignment="1">
      <alignment/>
    </xf>
    <xf numFmtId="0" fontId="7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50" borderId="0" xfId="0" applyFont="1" applyFill="1" applyAlignment="1">
      <alignment horizontal="center"/>
    </xf>
    <xf numFmtId="0" fontId="75" fillId="0" borderId="0" xfId="0" applyFont="1" applyAlignment="1">
      <alignment horizontal="center"/>
    </xf>
    <xf numFmtId="14" fontId="7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50" borderId="0" xfId="0" applyFont="1" applyFill="1" applyAlignment="1">
      <alignment horizontal="center" wrapText="1"/>
    </xf>
    <xf numFmtId="0" fontId="3" fillId="0" borderId="0" xfId="0" applyFont="1" applyAlignment="1">
      <alignment wrapText="1"/>
    </xf>
    <xf numFmtId="164" fontId="7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4" fontId="3" fillId="0" borderId="0" xfId="0" applyNumberFormat="1" applyFont="1" applyAlignment="1">
      <alignment horizontal="center"/>
    </xf>
    <xf numFmtId="0" fontId="3" fillId="0" borderId="0" xfId="179" applyFont="1" applyAlignment="1">
      <alignment horizontal="center" wrapText="1"/>
      <protection/>
    </xf>
    <xf numFmtId="0" fontId="42" fillId="0" borderId="0" xfId="179" applyFont="1" applyFill="1" applyAlignment="1">
      <alignment horizontal="center" wrapText="1"/>
      <protection/>
    </xf>
    <xf numFmtId="0" fontId="7" fillId="0" borderId="0" xfId="0" applyFont="1" applyAlignment="1">
      <alignment/>
    </xf>
    <xf numFmtId="7" fontId="7" fillId="0" borderId="0" xfId="0" applyNumberFormat="1" applyFont="1" applyAlignment="1">
      <alignment horizontal="center"/>
    </xf>
    <xf numFmtId="7" fontId="3" fillId="0" borderId="0" xfId="0" applyNumberFormat="1" applyFont="1" applyAlignment="1">
      <alignment horizontal="center"/>
    </xf>
    <xf numFmtId="43" fontId="7" fillId="0" borderId="0" xfId="0" applyNumberFormat="1" applyFont="1" applyAlignment="1">
      <alignment horizontal="center"/>
    </xf>
    <xf numFmtId="6" fontId="3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9" fontId="7" fillId="0" borderId="0" xfId="0" applyNumberFormat="1" applyFont="1" applyAlignment="1">
      <alignment horizontal="center"/>
    </xf>
    <xf numFmtId="0" fontId="7" fillId="0" borderId="15" xfId="0" applyFont="1" applyBorder="1" applyAlignment="1">
      <alignment/>
    </xf>
    <xf numFmtId="4" fontId="9" fillId="0" borderId="15" xfId="92" applyNumberFormat="1" applyFont="1" applyBorder="1" applyAlignment="1">
      <alignment/>
    </xf>
    <xf numFmtId="39" fontId="9" fillId="0" borderId="15" xfId="92" applyNumberFormat="1" applyFont="1" applyBorder="1" applyAlignment="1">
      <alignment/>
    </xf>
    <xf numFmtId="43" fontId="9" fillId="0" borderId="15" xfId="92" applyNumberFormat="1" applyFont="1" applyBorder="1" applyAlignment="1">
      <alignment/>
    </xf>
    <xf numFmtId="4" fontId="9" fillId="50" borderId="15" xfId="92" applyNumberFormat="1" applyFont="1" applyFill="1" applyBorder="1" applyAlignment="1">
      <alignment/>
    </xf>
    <xf numFmtId="43" fontId="9" fillId="50" borderId="15" xfId="92" applyNumberFormat="1" applyFont="1" applyFill="1" applyBorder="1" applyAlignment="1">
      <alignment/>
    </xf>
    <xf numFmtId="43" fontId="9" fillId="0" borderId="15" xfId="92" applyFont="1" applyFill="1" applyBorder="1" applyAlignment="1">
      <alignment/>
    </xf>
    <xf numFmtId="164" fontId="76" fillId="0" borderId="15" xfId="92" applyNumberFormat="1" applyFont="1" applyBorder="1" applyAlignment="1">
      <alignment/>
    </xf>
    <xf numFmtId="164" fontId="9" fillId="50" borderId="15" xfId="92" applyNumberFormat="1" applyFont="1" applyFill="1" applyBorder="1" applyAlignment="1">
      <alignment/>
    </xf>
    <xf numFmtId="164" fontId="9" fillId="0" borderId="15" xfId="92" applyNumberFormat="1" applyFont="1" applyBorder="1" applyAlignment="1">
      <alignment/>
    </xf>
    <xf numFmtId="43" fontId="9" fillId="0" borderId="15" xfId="92" applyFont="1" applyBorder="1" applyAlignment="1">
      <alignment/>
    </xf>
    <xf numFmtId="3" fontId="9" fillId="0" borderId="15" xfId="92" applyNumberFormat="1" applyFont="1" applyBorder="1" applyAlignment="1">
      <alignment/>
    </xf>
    <xf numFmtId="43" fontId="9" fillId="15" borderId="15" xfId="92" applyFont="1" applyFill="1" applyBorder="1" applyAlignment="1">
      <alignment/>
    </xf>
    <xf numFmtId="4" fontId="7" fillId="0" borderId="0" xfId="92" applyNumberFormat="1" applyFont="1" applyAlignment="1">
      <alignment/>
    </xf>
    <xf numFmtId="166" fontId="7" fillId="0" borderId="0" xfId="92" applyNumberFormat="1" applyFont="1" applyAlignment="1">
      <alignment/>
    </xf>
    <xf numFmtId="164" fontId="7" fillId="0" borderId="0" xfId="92" applyNumberFormat="1" applyFont="1" applyAlignment="1">
      <alignment/>
    </xf>
    <xf numFmtId="0" fontId="7" fillId="50" borderId="0" xfId="0" applyFont="1" applyFill="1" applyAlignment="1">
      <alignment/>
    </xf>
    <xf numFmtId="0" fontId="7" fillId="15" borderId="0" xfId="0" applyFont="1" applyFill="1" applyAlignment="1">
      <alignment/>
    </xf>
    <xf numFmtId="0" fontId="10" fillId="0" borderId="0" xfId="0" applyFont="1" applyAlignment="1">
      <alignment/>
    </xf>
    <xf numFmtId="4" fontId="10" fillId="0" borderId="0" xfId="92" applyNumberFormat="1" applyFont="1" applyAlignment="1">
      <alignment/>
    </xf>
    <xf numFmtId="4" fontId="3" fillId="0" borderId="0" xfId="92" applyNumberFormat="1" applyFont="1" applyAlignment="1">
      <alignment/>
    </xf>
    <xf numFmtId="39" fontId="3" fillId="0" borderId="0" xfId="92" applyNumberFormat="1" applyFont="1" applyAlignment="1">
      <alignment/>
    </xf>
    <xf numFmtId="43" fontId="3" fillId="0" borderId="0" xfId="92" applyNumberFormat="1" applyFont="1" applyAlignment="1">
      <alignment/>
    </xf>
    <xf numFmtId="43" fontId="3" fillId="50" borderId="0" xfId="92" applyNumberFormat="1" applyFont="1" applyFill="1" applyAlignment="1">
      <alignment/>
    </xf>
    <xf numFmtId="43" fontId="3" fillId="0" borderId="0" xfId="92" applyFont="1" applyAlignment="1">
      <alignment/>
    </xf>
    <xf numFmtId="164" fontId="3" fillId="0" borderId="0" xfId="104" applyNumberFormat="1" applyFont="1" applyAlignment="1">
      <alignment/>
    </xf>
    <xf numFmtId="164" fontId="3" fillId="50" borderId="0" xfId="92" applyNumberFormat="1" applyFont="1" applyFill="1" applyAlignment="1">
      <alignment/>
    </xf>
    <xf numFmtId="43" fontId="3" fillId="50" borderId="0" xfId="92" applyFont="1" applyFill="1" applyAlignment="1">
      <alignment/>
    </xf>
    <xf numFmtId="43" fontId="3" fillId="15" borderId="0" xfId="104" applyNumberFormat="1" applyFont="1" applyFill="1" applyAlignment="1">
      <alignment/>
    </xf>
    <xf numFmtId="43" fontId="3" fillId="0" borderId="0" xfId="104" applyNumberFormat="1" applyFont="1" applyAlignment="1">
      <alignment/>
    </xf>
    <xf numFmtId="164" fontId="3" fillId="0" borderId="0" xfId="92" applyNumberFormat="1" applyFont="1" applyAlignment="1">
      <alignment/>
    </xf>
    <xf numFmtId="39" fontId="10" fillId="0" borderId="0" xfId="92" applyNumberFormat="1" applyFont="1" applyAlignment="1">
      <alignment/>
    </xf>
    <xf numFmtId="4" fontId="10" fillId="0" borderId="0" xfId="0" applyNumberFormat="1" applyFont="1" applyAlignment="1">
      <alignment/>
    </xf>
    <xf numFmtId="43" fontId="10" fillId="0" borderId="0" xfId="92" applyNumberFormat="1" applyFont="1" applyAlignment="1">
      <alignment/>
    </xf>
    <xf numFmtId="43" fontId="10" fillId="0" borderId="0" xfId="104" applyNumberFormat="1" applyFont="1" applyAlignment="1">
      <alignment/>
    </xf>
    <xf numFmtId="43" fontId="10" fillId="0" borderId="0" xfId="92" applyFont="1" applyAlignment="1">
      <alignment/>
    </xf>
    <xf numFmtId="164" fontId="10" fillId="50" borderId="0" xfId="92" applyNumberFormat="1" applyFont="1" applyFill="1" applyAlignment="1">
      <alignment/>
    </xf>
    <xf numFmtId="43" fontId="10" fillId="50" borderId="0" xfId="92" applyNumberFormat="1" applyFont="1" applyFill="1" applyAlignment="1">
      <alignment/>
    </xf>
    <xf numFmtId="43" fontId="10" fillId="50" borderId="0" xfId="92" applyFont="1" applyFill="1" applyAlignment="1">
      <alignment/>
    </xf>
    <xf numFmtId="43" fontId="10" fillId="26" borderId="0" xfId="104" applyNumberFormat="1" applyFont="1" applyFill="1" applyAlignment="1">
      <alignment/>
    </xf>
    <xf numFmtId="39" fontId="10" fillId="26" borderId="0" xfId="104" applyNumberFormat="1" applyFont="1" applyFill="1" applyAlignment="1">
      <alignment/>
    </xf>
    <xf numFmtId="43" fontId="10" fillId="0" borderId="0" xfId="0" applyNumberFormat="1" applyFont="1" applyAlignment="1">
      <alignment horizontal="center"/>
    </xf>
    <xf numFmtId="0" fontId="3" fillId="50" borderId="0" xfId="0" applyFont="1" applyFill="1" applyAlignment="1">
      <alignment/>
    </xf>
    <xf numFmtId="4" fontId="3" fillId="50" borderId="0" xfId="92" applyNumberFormat="1" applyFont="1" applyFill="1" applyAlignment="1">
      <alignment/>
    </xf>
    <xf numFmtId="37" fontId="3" fillId="50" borderId="0" xfId="92" applyNumberFormat="1" applyFont="1" applyFill="1" applyAlignment="1">
      <alignment/>
    </xf>
    <xf numFmtId="4" fontId="3" fillId="50" borderId="0" xfId="0" applyNumberFormat="1" applyFont="1" applyFill="1" applyAlignment="1">
      <alignment/>
    </xf>
    <xf numFmtId="164" fontId="3" fillId="50" borderId="0" xfId="104" applyNumberFormat="1" applyFont="1" applyFill="1" applyAlignment="1">
      <alignment/>
    </xf>
    <xf numFmtId="4" fontId="5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 wrapText="1"/>
    </xf>
    <xf numFmtId="0" fontId="5" fillId="0" borderId="0" xfId="0" applyFont="1" applyAlignment="1">
      <alignment horizontal="center"/>
    </xf>
    <xf numFmtId="0" fontId="5" fillId="5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50" borderId="0" xfId="0" applyFont="1" applyFill="1" applyAlignment="1">
      <alignment/>
    </xf>
    <xf numFmtId="4" fontId="3" fillId="0" borderId="0" xfId="0" applyNumberFormat="1" applyFont="1" applyAlignment="1">
      <alignment/>
    </xf>
    <xf numFmtId="43" fontId="7" fillId="15" borderId="0" xfId="92" applyFont="1" applyFill="1" applyAlignment="1">
      <alignment horizontal="center" vertical="center" wrapText="1"/>
    </xf>
    <xf numFmtId="43" fontId="7" fillId="15" borderId="16" xfId="92" applyFont="1" applyFill="1" applyBorder="1" applyAlignment="1">
      <alignment horizontal="center" vertical="center" wrapText="1"/>
    </xf>
  </cellXfs>
  <cellStyles count="257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6" xfId="29"/>
    <cellStyle name="20% - Accent6 2" xfId="30"/>
    <cellStyle name="20% - Accent6 3" xfId="31"/>
    <cellStyle name="40% - Accent1" xfId="32"/>
    <cellStyle name="40% - Accent1 2" xfId="33"/>
    <cellStyle name="40% - Accent1 3" xfId="34"/>
    <cellStyle name="40% - Accent2" xfId="35"/>
    <cellStyle name="40% - Accent2 2" xfId="36"/>
    <cellStyle name="40% - Accent3" xfId="37"/>
    <cellStyle name="40% - Accent3 2" xfId="38"/>
    <cellStyle name="40% - Accent3 3" xfId="39"/>
    <cellStyle name="40% - Accent4" xfId="40"/>
    <cellStyle name="40% - Accent4 2" xfId="41"/>
    <cellStyle name="40% - Accent4 3" xfId="42"/>
    <cellStyle name="40% - Accent5" xfId="43"/>
    <cellStyle name="40% - Accent5 2" xfId="44"/>
    <cellStyle name="40% - Accent5 3" xfId="45"/>
    <cellStyle name="40% - Accent6" xfId="46"/>
    <cellStyle name="40% - Accent6 2" xfId="47"/>
    <cellStyle name="40% - Accent6 3" xfId="48"/>
    <cellStyle name="60% - Accent1" xfId="49"/>
    <cellStyle name="60% - Accent1 2" xfId="50"/>
    <cellStyle name="60% - Accent1 3" xfId="51"/>
    <cellStyle name="60% - Accent2" xfId="52"/>
    <cellStyle name="60% - Accent2 2" xfId="53"/>
    <cellStyle name="60% - Accent2 3" xfId="54"/>
    <cellStyle name="60% - Accent3" xfId="55"/>
    <cellStyle name="60% - Accent3 2" xfId="56"/>
    <cellStyle name="60% - Accent3 3" xfId="57"/>
    <cellStyle name="60% - Accent4" xfId="58"/>
    <cellStyle name="60% - Accent4 2" xfId="59"/>
    <cellStyle name="60% - Accent4 3" xfId="60"/>
    <cellStyle name="60% - Accent5" xfId="61"/>
    <cellStyle name="60% - Accent5 2" xfId="62"/>
    <cellStyle name="60% - Accent5 3" xfId="63"/>
    <cellStyle name="60% - Accent6" xfId="64"/>
    <cellStyle name="60% - Accent6 2" xfId="65"/>
    <cellStyle name="60% - Accent6 3" xfId="66"/>
    <cellStyle name="Accent1" xfId="67"/>
    <cellStyle name="Accent1 2" xfId="68"/>
    <cellStyle name="Accent1 3" xfId="69"/>
    <cellStyle name="Accent2" xfId="70"/>
    <cellStyle name="Accent2 2" xfId="71"/>
    <cellStyle name="Accent2 3" xfId="72"/>
    <cellStyle name="Accent3" xfId="73"/>
    <cellStyle name="Accent3 2" xfId="74"/>
    <cellStyle name="Accent3 3" xfId="75"/>
    <cellStyle name="Accent4" xfId="76"/>
    <cellStyle name="Accent4 2" xfId="77"/>
    <cellStyle name="Accent4 3" xfId="78"/>
    <cellStyle name="Accent5" xfId="79"/>
    <cellStyle name="Accent5 2" xfId="80"/>
    <cellStyle name="Accent6" xfId="81"/>
    <cellStyle name="Accent6 2" xfId="82"/>
    <cellStyle name="Accent6 3" xfId="83"/>
    <cellStyle name="Bad" xfId="84"/>
    <cellStyle name="Bad 2" xfId="85"/>
    <cellStyle name="Bad 3" xfId="86"/>
    <cellStyle name="Calculation" xfId="87"/>
    <cellStyle name="Calculation 2" xfId="88"/>
    <cellStyle name="Calculation 3" xfId="89"/>
    <cellStyle name="Check Cell" xfId="90"/>
    <cellStyle name="Check Cell 2" xfId="91"/>
    <cellStyle name="Comma" xfId="92"/>
    <cellStyle name="Comma [0]" xfId="93"/>
    <cellStyle name="Comma 10" xfId="94"/>
    <cellStyle name="Comma 11" xfId="95"/>
    <cellStyle name="Comma 12" xfId="96"/>
    <cellStyle name="Comma 13" xfId="97"/>
    <cellStyle name="Comma 14" xfId="98"/>
    <cellStyle name="Comma 15" xfId="99"/>
    <cellStyle name="Comma 16" xfId="100"/>
    <cellStyle name="Comma 17" xfId="101"/>
    <cellStyle name="Comma 18" xfId="102"/>
    <cellStyle name="Comma 19" xfId="103"/>
    <cellStyle name="Comma 2" xfId="104"/>
    <cellStyle name="Comma 2 2" xfId="105"/>
    <cellStyle name="Comma 2 3" xfId="106"/>
    <cellStyle name="Comma 20" xfId="107"/>
    <cellStyle name="Comma 21" xfId="108"/>
    <cellStyle name="Comma 22" xfId="109"/>
    <cellStyle name="Comma 23" xfId="110"/>
    <cellStyle name="Comma 24" xfId="111"/>
    <cellStyle name="Comma 25" xfId="112"/>
    <cellStyle name="Comma 26" xfId="113"/>
    <cellStyle name="Comma 27" xfId="114"/>
    <cellStyle name="Comma 28" xfId="115"/>
    <cellStyle name="Comma 29" xfId="116"/>
    <cellStyle name="Comma 3" xfId="117"/>
    <cellStyle name="Comma 3 2" xfId="118"/>
    <cellStyle name="Comma 30" xfId="119"/>
    <cellStyle name="Comma 31" xfId="120"/>
    <cellStyle name="Comma 32" xfId="121"/>
    <cellStyle name="Comma 33" xfId="122"/>
    <cellStyle name="Comma 34" xfId="123"/>
    <cellStyle name="Comma 35" xfId="124"/>
    <cellStyle name="Comma 36" xfId="125"/>
    <cellStyle name="Comma 36 2" xfId="126"/>
    <cellStyle name="Comma 36 2 2" xfId="127"/>
    <cellStyle name="Comma 36 3" xfId="128"/>
    <cellStyle name="Comma 37" xfId="129"/>
    <cellStyle name="Comma 38" xfId="130"/>
    <cellStyle name="Comma 4" xfId="131"/>
    <cellStyle name="Comma 5" xfId="132"/>
    <cellStyle name="Comma 6" xfId="133"/>
    <cellStyle name="Comma 7" xfId="134"/>
    <cellStyle name="Comma 8" xfId="135"/>
    <cellStyle name="Comma 9" xfId="136"/>
    <cellStyle name="Currency" xfId="137"/>
    <cellStyle name="Currency [0]" xfId="138"/>
    <cellStyle name="Currency 2" xfId="139"/>
    <cellStyle name="Currency 2 2" xfId="140"/>
    <cellStyle name="Currency 5" xfId="141"/>
    <cellStyle name="Currency 6" xfId="142"/>
    <cellStyle name="Explanatory Text" xfId="143"/>
    <cellStyle name="Explanatory Text 2" xfId="144"/>
    <cellStyle name="Good" xfId="145"/>
    <cellStyle name="Good 2" xfId="146"/>
    <cellStyle name="Good 3" xfId="147"/>
    <cellStyle name="Heading 1" xfId="148"/>
    <cellStyle name="Heading 1 2" xfId="149"/>
    <cellStyle name="Heading 1 3" xfId="150"/>
    <cellStyle name="Heading 2" xfId="151"/>
    <cellStyle name="Heading 2 2" xfId="152"/>
    <cellStyle name="Heading 2 3" xfId="153"/>
    <cellStyle name="Heading 3" xfId="154"/>
    <cellStyle name="Heading 3 2" xfId="155"/>
    <cellStyle name="Heading 3 3" xfId="156"/>
    <cellStyle name="Heading 4" xfId="157"/>
    <cellStyle name="Heading 4 2" xfId="158"/>
    <cellStyle name="Heading 4 3" xfId="159"/>
    <cellStyle name="Input" xfId="160"/>
    <cellStyle name="Input 2" xfId="161"/>
    <cellStyle name="Input 3" xfId="162"/>
    <cellStyle name="Linked Cell" xfId="163"/>
    <cellStyle name="Linked Cell 2" xfId="164"/>
    <cellStyle name="Linked Cell 3" xfId="165"/>
    <cellStyle name="Neutral" xfId="166"/>
    <cellStyle name="Neutral 2" xfId="167"/>
    <cellStyle name="Neutral 3" xfId="168"/>
    <cellStyle name="Normal 10" xfId="169"/>
    <cellStyle name="Normal 11" xfId="170"/>
    <cellStyle name="Normal 12" xfId="171"/>
    <cellStyle name="Normal 13" xfId="172"/>
    <cellStyle name="Normal 14" xfId="173"/>
    <cellStyle name="Normal 15" xfId="174"/>
    <cellStyle name="Normal 16" xfId="175"/>
    <cellStyle name="Normal 17" xfId="176"/>
    <cellStyle name="Normal 18" xfId="177"/>
    <cellStyle name="Normal 19" xfId="178"/>
    <cellStyle name="Normal 2" xfId="179"/>
    <cellStyle name="Normal 20" xfId="180"/>
    <cellStyle name="Normal 21" xfId="181"/>
    <cellStyle name="Normal 22" xfId="182"/>
    <cellStyle name="Normal 23" xfId="183"/>
    <cellStyle name="Normal 24" xfId="184"/>
    <cellStyle name="Normal 25" xfId="185"/>
    <cellStyle name="Normal 26" xfId="186"/>
    <cellStyle name="Normal 27" xfId="187"/>
    <cellStyle name="Normal 28" xfId="188"/>
    <cellStyle name="Normal 29" xfId="189"/>
    <cellStyle name="Normal 3" xfId="190"/>
    <cellStyle name="Normal 3 2" xfId="191"/>
    <cellStyle name="Normal 3 2 2" xfId="192"/>
    <cellStyle name="Normal 3 3" xfId="193"/>
    <cellStyle name="Normal 30" xfId="194"/>
    <cellStyle name="Normal 31" xfId="195"/>
    <cellStyle name="Normal 32" xfId="196"/>
    <cellStyle name="Normal 33" xfId="197"/>
    <cellStyle name="Normal 34" xfId="198"/>
    <cellStyle name="Normal 35" xfId="199"/>
    <cellStyle name="Normal 36" xfId="200"/>
    <cellStyle name="Normal 36 2" xfId="201"/>
    <cellStyle name="Normal 36 3" xfId="202"/>
    <cellStyle name="Normal 37" xfId="203"/>
    <cellStyle name="Normal 37 2" xfId="204"/>
    <cellStyle name="Normal 37 2 2" xfId="205"/>
    <cellStyle name="Normal 37 2 3" xfId="206"/>
    <cellStyle name="Normal 37 2 4" xfId="207"/>
    <cellStyle name="Normal 37 2 5" xfId="208"/>
    <cellStyle name="Normal 37 2 6" xfId="209"/>
    <cellStyle name="Normal 37 3" xfId="210"/>
    <cellStyle name="Normal 37 3 2" xfId="211"/>
    <cellStyle name="Normal 37 3 3" xfId="212"/>
    <cellStyle name="Normal 37 4" xfId="213"/>
    <cellStyle name="Normal 37 5" xfId="214"/>
    <cellStyle name="Normal 37 6" xfId="215"/>
    <cellStyle name="Normal 37 7" xfId="216"/>
    <cellStyle name="Normal 38" xfId="217"/>
    <cellStyle name="Normal 39" xfId="218"/>
    <cellStyle name="Normal 39 2" xfId="219"/>
    <cellStyle name="Normal 39 2 2" xfId="220"/>
    <cellStyle name="Normal 39 2 3" xfId="221"/>
    <cellStyle name="Normal 39 3" xfId="222"/>
    <cellStyle name="Normal 39 4" xfId="223"/>
    <cellStyle name="Normal 39 5" xfId="224"/>
    <cellStyle name="Normal 39 6" xfId="225"/>
    <cellStyle name="Normal 4" xfId="226"/>
    <cellStyle name="Normal 40" xfId="227"/>
    <cellStyle name="Normal 40 2" xfId="228"/>
    <cellStyle name="Normal 40 2 2" xfId="229"/>
    <cellStyle name="Normal 40 2 3" xfId="230"/>
    <cellStyle name="Normal 40 2 4" xfId="231"/>
    <cellStyle name="Normal 40 2 5" xfId="232"/>
    <cellStyle name="Normal 40 2 6" xfId="233"/>
    <cellStyle name="Normal 40 3" xfId="234"/>
    <cellStyle name="Normal 40 3 2" xfId="235"/>
    <cellStyle name="Normal 40 3 3" xfId="236"/>
    <cellStyle name="Normal 40 4" xfId="237"/>
    <cellStyle name="Normal 40 5" xfId="238"/>
    <cellStyle name="Normal 40 6" xfId="239"/>
    <cellStyle name="Normal 40 7" xfId="240"/>
    <cellStyle name="Normal 41" xfId="241"/>
    <cellStyle name="Normal 41 2" xfId="242"/>
    <cellStyle name="Normal 41 3" xfId="243"/>
    <cellStyle name="Normal 42" xfId="244"/>
    <cellStyle name="Normal 43" xfId="245"/>
    <cellStyle name="Normal 44" xfId="246"/>
    <cellStyle name="Normal 5" xfId="247"/>
    <cellStyle name="Normal 6" xfId="248"/>
    <cellStyle name="Normal 7" xfId="249"/>
    <cellStyle name="Normal 8" xfId="250"/>
    <cellStyle name="Normal 9" xfId="251"/>
    <cellStyle name="Note" xfId="252"/>
    <cellStyle name="Note 2" xfId="253"/>
    <cellStyle name="Note 3" xfId="254"/>
    <cellStyle name="Output" xfId="255"/>
    <cellStyle name="Output 2" xfId="256"/>
    <cellStyle name="Output 3" xfId="257"/>
    <cellStyle name="Percent" xfId="258"/>
    <cellStyle name="Percent 2" xfId="259"/>
    <cellStyle name="Percent 2 2" xfId="260"/>
    <cellStyle name="Percent 3" xfId="261"/>
    <cellStyle name="Percent 5" xfId="262"/>
    <cellStyle name="Percent 6" xfId="263"/>
    <cellStyle name="Title" xfId="264"/>
    <cellStyle name="Title 2" xfId="265"/>
    <cellStyle name="Total" xfId="266"/>
    <cellStyle name="Total 2" xfId="267"/>
    <cellStyle name="Total 3" xfId="268"/>
    <cellStyle name="Warning Text" xfId="269"/>
    <cellStyle name="Warning Text 2" xfId="27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171450</xdr:colOff>
      <xdr:row>0</xdr:row>
      <xdr:rowOff>133350</xdr:rowOff>
    </xdr:from>
    <xdr:to>
      <xdr:col>27</xdr:col>
      <xdr:colOff>857250</xdr:colOff>
      <xdr:row>1</xdr:row>
      <xdr:rowOff>266700</xdr:rowOff>
    </xdr:to>
    <xdr:sp>
      <xdr:nvSpPr>
        <xdr:cNvPr id="1" name="Down Arrow 1"/>
        <xdr:cNvSpPr>
          <a:spLocks/>
        </xdr:cNvSpPr>
      </xdr:nvSpPr>
      <xdr:spPr>
        <a:xfrm>
          <a:off x="18249900" y="133350"/>
          <a:ext cx="685800" cy="352425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V479"/>
  <sheetViews>
    <sheetView tabSelected="1" zoomScalePageLayoutView="0" workbookViewId="0" topLeftCell="A1">
      <pane xSplit="5" ySplit="8" topLeftCell="F9" activePane="bottomRight" state="frozen"/>
      <selection pane="topLeft" activeCell="E1" sqref="E1"/>
      <selection pane="topRight" activeCell="F1" sqref="F1"/>
      <selection pane="bottomLeft" activeCell="E9" sqref="E9"/>
      <selection pane="bottomRight" activeCell="E1" sqref="E1"/>
    </sheetView>
  </sheetViews>
  <sheetFormatPr defaultColWidth="7.10546875" defaultRowHeight="15"/>
  <cols>
    <col min="1" max="3" width="0" style="1" hidden="1" customWidth="1"/>
    <col min="4" max="4" width="3.21484375" style="1" hidden="1" customWidth="1"/>
    <col min="5" max="5" width="9.6640625" style="1" customWidth="1"/>
    <col min="6" max="6" width="8.77734375" style="3" customWidth="1"/>
    <col min="7" max="7" width="10.77734375" style="1" bestFit="1" customWidth="1"/>
    <col min="8" max="8" width="7.10546875" style="0" customWidth="1"/>
    <col min="9" max="9" width="9.99609375" style="1" bestFit="1" customWidth="1"/>
    <col min="10" max="10" width="7.10546875" style="1" customWidth="1"/>
    <col min="11" max="11" width="7.3359375" style="3" customWidth="1"/>
    <col min="12" max="12" width="10.77734375" style="1" customWidth="1"/>
    <col min="13" max="13" width="9.6640625" style="1" customWidth="1"/>
    <col min="14" max="14" width="7.10546875" style="89" customWidth="1"/>
    <col min="15" max="15" width="8.5546875" style="89" bestFit="1" customWidth="1"/>
    <col min="16" max="16" width="7.10546875" style="89" customWidth="1"/>
    <col min="17" max="17" width="8.5546875" style="89" bestFit="1" customWidth="1"/>
    <col min="18" max="18" width="11.21484375" style="1" bestFit="1" customWidth="1"/>
    <col min="19" max="19" width="9.3359375" style="1" bestFit="1" customWidth="1"/>
    <col min="20" max="20" width="11.21484375" style="1" bestFit="1" customWidth="1"/>
    <col min="21" max="21" width="10.99609375" style="1" customWidth="1"/>
    <col min="22" max="22" width="11.21484375" style="1" bestFit="1" customWidth="1"/>
    <col min="23" max="23" width="9.99609375" style="1" customWidth="1"/>
    <col min="24" max="24" width="11.88671875" style="1" customWidth="1"/>
    <col min="25" max="25" width="11.21484375" style="1" bestFit="1" customWidth="1"/>
    <col min="26" max="26" width="11.88671875" style="1" hidden="1" customWidth="1"/>
    <col min="27" max="27" width="11.21484375" style="13" bestFit="1" customWidth="1"/>
    <col min="28" max="28" width="11.4453125" style="13" customWidth="1"/>
    <col min="29" max="16384" width="7.10546875" style="1" customWidth="1"/>
  </cols>
  <sheetData>
    <row r="1" spans="5:31" ht="17.25" customHeight="1">
      <c r="E1" s="2"/>
      <c r="G1" s="4"/>
      <c r="I1" s="5"/>
      <c r="J1" s="5"/>
      <c r="K1" s="6"/>
      <c r="M1" s="7"/>
      <c r="N1" s="8"/>
      <c r="O1" s="1"/>
      <c r="P1" s="1"/>
      <c r="Q1" s="1"/>
      <c r="R1" s="4"/>
      <c r="T1" s="4"/>
      <c r="Z1" s="9" t="s">
        <v>0</v>
      </c>
      <c r="AA1" s="1"/>
      <c r="AB1" s="9"/>
      <c r="AE1" s="10"/>
    </row>
    <row r="2" spans="5:32" ht="22.5" customHeight="1">
      <c r="E2" s="2"/>
      <c r="I2" s="11"/>
      <c r="J2" s="5"/>
      <c r="K2" s="6"/>
      <c r="M2" s="7"/>
      <c r="N2" s="8"/>
      <c r="O2" s="1"/>
      <c r="P2" s="1"/>
      <c r="Q2" s="10"/>
      <c r="Y2" s="12"/>
      <c r="Z2" s="1" t="s">
        <v>1</v>
      </c>
      <c r="AA2" s="12"/>
      <c r="AE2" s="14"/>
      <c r="AF2" s="10"/>
    </row>
    <row r="3" spans="5:28" ht="15" customHeight="1">
      <c r="E3" s="14"/>
      <c r="M3" s="7"/>
      <c r="N3" s="15"/>
      <c r="O3" s="1"/>
      <c r="P3" s="1"/>
      <c r="Q3" s="10"/>
      <c r="R3" s="10"/>
      <c r="T3" s="16"/>
      <c r="U3" s="17" t="s">
        <v>2</v>
      </c>
      <c r="V3" s="17" t="s">
        <v>2</v>
      </c>
      <c r="W3" s="18"/>
      <c r="Y3" s="12"/>
      <c r="AA3" s="12"/>
      <c r="AB3" s="9"/>
    </row>
    <row r="4" spans="5:28" ht="14.25" customHeight="1">
      <c r="E4" s="3"/>
      <c r="G4" s="14"/>
      <c r="N4" s="16"/>
      <c r="O4" s="1"/>
      <c r="P4" s="1"/>
      <c r="Q4" s="10"/>
      <c r="R4" s="10"/>
      <c r="S4" s="19"/>
      <c r="T4" s="20" t="s">
        <v>3</v>
      </c>
      <c r="U4" s="17" t="s">
        <v>4</v>
      </c>
      <c r="V4" s="21" t="s">
        <v>5</v>
      </c>
      <c r="W4" s="18"/>
      <c r="Y4" s="12"/>
      <c r="Z4" s="12"/>
      <c r="AA4" s="12"/>
      <c r="AB4" s="92" t="s">
        <v>6</v>
      </c>
    </row>
    <row r="5" spans="1:31" ht="65.25" customHeight="1">
      <c r="A5" s="22"/>
      <c r="B5" s="22" t="s">
        <v>7</v>
      </c>
      <c r="D5" s="1" t="s">
        <v>8</v>
      </c>
      <c r="E5" s="23"/>
      <c r="F5" s="24" t="s">
        <v>9</v>
      </c>
      <c r="G5" s="24" t="s">
        <v>10</v>
      </c>
      <c r="H5" s="24" t="s">
        <v>11</v>
      </c>
      <c r="I5" s="24" t="s">
        <v>12</v>
      </c>
      <c r="J5" s="24" t="s">
        <v>13</v>
      </c>
      <c r="K5" s="25" t="s">
        <v>14</v>
      </c>
      <c r="L5" s="24" t="s">
        <v>292</v>
      </c>
      <c r="M5" s="24" t="s">
        <v>293</v>
      </c>
      <c r="N5" s="24" t="s">
        <v>15</v>
      </c>
      <c r="O5" s="24" t="s">
        <v>16</v>
      </c>
      <c r="P5" s="24" t="s">
        <v>17</v>
      </c>
      <c r="Q5" s="24" t="s">
        <v>18</v>
      </c>
      <c r="R5" s="24" t="s">
        <v>19</v>
      </c>
      <c r="S5" s="20" t="s">
        <v>20</v>
      </c>
      <c r="T5" s="26" t="s">
        <v>21</v>
      </c>
      <c r="U5" s="21" t="s">
        <v>22</v>
      </c>
      <c r="V5" s="21" t="s">
        <v>23</v>
      </c>
      <c r="W5" s="24" t="s">
        <v>24</v>
      </c>
      <c r="X5" s="26" t="s">
        <v>25</v>
      </c>
      <c r="Y5" s="26" t="s">
        <v>26</v>
      </c>
      <c r="Z5" s="27" t="s">
        <v>27</v>
      </c>
      <c r="AA5" s="26" t="s">
        <v>28</v>
      </c>
      <c r="AB5" s="92"/>
      <c r="AE5" s="20"/>
    </row>
    <row r="6" spans="5:31" ht="12.75">
      <c r="E6" s="28"/>
      <c r="F6" s="25" t="s">
        <v>29</v>
      </c>
      <c r="G6" s="29">
        <v>3561.27</v>
      </c>
      <c r="H6" s="20" t="s">
        <v>29</v>
      </c>
      <c r="I6" s="29">
        <v>1780.63</v>
      </c>
      <c r="J6" s="20" t="s">
        <v>29</v>
      </c>
      <c r="K6" s="25" t="s">
        <v>29</v>
      </c>
      <c r="L6" s="29">
        <v>1915.86</v>
      </c>
      <c r="M6" s="29">
        <v>696.77</v>
      </c>
      <c r="N6" s="20" t="s">
        <v>29</v>
      </c>
      <c r="O6" s="29">
        <v>696.77</v>
      </c>
      <c r="P6" s="30" t="s">
        <v>29</v>
      </c>
      <c r="Q6" s="31">
        <v>3561.27</v>
      </c>
      <c r="R6" s="32" t="s">
        <v>30</v>
      </c>
      <c r="S6" s="33">
        <v>2.345</v>
      </c>
      <c r="V6" s="34">
        <v>0.96</v>
      </c>
      <c r="W6" s="34"/>
      <c r="X6" s="34">
        <v>1.6</v>
      </c>
      <c r="Y6" s="26"/>
      <c r="AA6" s="34">
        <v>0.95</v>
      </c>
      <c r="AB6" s="93"/>
      <c r="AE6" s="20"/>
    </row>
    <row r="7" spans="5:32" s="28" customFormat="1" ht="12.75">
      <c r="E7" s="35" t="s">
        <v>31</v>
      </c>
      <c r="F7" s="36">
        <f aca="true" t="shared" si="0" ref="F7:Q7">SUM(F9:F270)</f>
        <v>169793.46</v>
      </c>
      <c r="G7" s="37">
        <f t="shared" si="0"/>
        <v>604680355.2799999</v>
      </c>
      <c r="H7" s="36">
        <f t="shared" si="0"/>
        <v>47446.15999999999</v>
      </c>
      <c r="I7" s="37">
        <f t="shared" si="0"/>
        <v>84484056.02000001</v>
      </c>
      <c r="J7" s="37">
        <f t="shared" si="0"/>
        <v>27560.75</v>
      </c>
      <c r="K7" s="36">
        <f t="shared" si="0"/>
        <v>3851.5200000000004</v>
      </c>
      <c r="L7" s="37">
        <f t="shared" si="0"/>
        <v>52802538.51999997</v>
      </c>
      <c r="M7" s="37">
        <f t="shared" si="0"/>
        <v>2683623.68</v>
      </c>
      <c r="N7" s="36">
        <f t="shared" si="0"/>
        <v>812.89</v>
      </c>
      <c r="O7" s="38">
        <f t="shared" si="0"/>
        <v>566397.4100000003</v>
      </c>
      <c r="P7" s="39">
        <f t="shared" si="0"/>
        <v>37.660000000000004</v>
      </c>
      <c r="Q7" s="40">
        <f t="shared" si="0"/>
        <v>134117.40000000002</v>
      </c>
      <c r="R7" s="41">
        <f>M7+L7+I7+G7+O7</f>
        <v>745216970.9099997</v>
      </c>
      <c r="S7" s="42">
        <v>363431572.39214844</v>
      </c>
      <c r="T7" s="38">
        <f aca="true" t="shared" si="1" ref="T7:AB7">SUM(T9:T270)</f>
        <v>411695028.1800002</v>
      </c>
      <c r="U7" s="43">
        <f t="shared" si="1"/>
        <v>158480276</v>
      </c>
      <c r="V7" s="40">
        <f t="shared" si="1"/>
        <v>151060802.8799999</v>
      </c>
      <c r="W7" s="44">
        <f t="shared" si="1"/>
        <v>570120846.0399997</v>
      </c>
      <c r="X7" s="44">
        <f t="shared" si="1"/>
        <v>912193353</v>
      </c>
      <c r="Y7" s="45">
        <f t="shared" si="1"/>
        <v>559338006.3700001</v>
      </c>
      <c r="Z7" s="46">
        <f>SUM(Z9:Z270)</f>
        <v>563924065.9799999</v>
      </c>
      <c r="AA7" s="45">
        <f t="shared" si="1"/>
        <v>535727862.69999975</v>
      </c>
      <c r="AB7" s="47">
        <f t="shared" si="1"/>
        <v>564007588.3900002</v>
      </c>
      <c r="AC7" s="1"/>
      <c r="AD7" s="1"/>
      <c r="AF7" s="1"/>
    </row>
    <row r="8" spans="6:32" s="28" customFormat="1" ht="12.75">
      <c r="F8" s="48"/>
      <c r="G8" s="49"/>
      <c r="I8" s="50"/>
      <c r="J8" s="50"/>
      <c r="K8" s="48"/>
      <c r="L8" s="50"/>
      <c r="M8" s="50"/>
      <c r="N8" s="16"/>
      <c r="P8" s="51"/>
      <c r="Q8" s="51"/>
      <c r="R8" s="50"/>
      <c r="S8" s="50"/>
      <c r="T8" s="23"/>
      <c r="AB8" s="52"/>
      <c r="AC8" s="1"/>
      <c r="AD8" s="53"/>
      <c r="AE8" s="53"/>
      <c r="AF8" s="54"/>
    </row>
    <row r="9" spans="1:32" s="53" customFormat="1" ht="12.75">
      <c r="A9" s="53">
        <v>3</v>
      </c>
      <c r="B9" s="53" t="s">
        <v>32</v>
      </c>
      <c r="C9" s="53" t="b">
        <f>B9=E9</f>
        <v>1</v>
      </c>
      <c r="D9" s="53">
        <v>3</v>
      </c>
      <c r="E9" s="1" t="s">
        <v>32</v>
      </c>
      <c r="F9" s="1">
        <v>87.87</v>
      </c>
      <c r="G9" s="1">
        <f aca="true" t="shared" si="2" ref="G9:G72">ROUND(F9*G$6,2)</f>
        <v>312928.79</v>
      </c>
      <c r="H9" s="55">
        <v>33.78</v>
      </c>
      <c r="I9" s="56">
        <f>ROUND(H9*$I$6,2)</f>
        <v>60149.68</v>
      </c>
      <c r="J9" s="55">
        <v>17.02</v>
      </c>
      <c r="K9" s="56">
        <v>1</v>
      </c>
      <c r="L9" s="3">
        <f>ROUND(J9*$L$6,2)</f>
        <v>32607.94</v>
      </c>
      <c r="M9" s="3">
        <f>ROUND(K9*$M$6,2)</f>
        <v>696.77</v>
      </c>
      <c r="N9" s="57">
        <v>0</v>
      </c>
      <c r="O9" s="57">
        <f>ROUND(N9*$O$6,2)</f>
        <v>0</v>
      </c>
      <c r="P9" s="58">
        <v>0</v>
      </c>
      <c r="Q9" s="58">
        <f>ROUND(P9*$Q$6,2)</f>
        <v>0</v>
      </c>
      <c r="R9" s="59">
        <f>G9+I9+L9+M9+O9+Q9</f>
        <v>406383.18</v>
      </c>
      <c r="S9" s="60">
        <v>237313</v>
      </c>
      <c r="T9" s="57">
        <f>IF(R9&gt;S9,R9-S9,0)</f>
        <v>169070.18</v>
      </c>
      <c r="U9" s="59">
        <v>245385</v>
      </c>
      <c r="V9" s="57">
        <f>IF(OR(F9=0,S9&gt;R9),0,ROUND(U9*$V$6,2))</f>
        <v>235569.6</v>
      </c>
      <c r="W9" s="61">
        <v>412076.56</v>
      </c>
      <c r="X9" s="58">
        <f aca="true" t="shared" si="3" ref="X9:X72">ROUND(W9*$X$6,0)</f>
        <v>659322</v>
      </c>
      <c r="Y9" s="62">
        <f>MIN(T9+V9,X9)</f>
        <v>404639.78</v>
      </c>
      <c r="Z9" s="57">
        <v>440376.3</v>
      </c>
      <c r="AA9" s="62">
        <f>ROUND(Z9*$AA$6,2)</f>
        <v>418357.49</v>
      </c>
      <c r="AB9" s="63">
        <f>MAX(T9,Y9,AA9)</f>
        <v>418357.49</v>
      </c>
      <c r="AF9" s="54"/>
    </row>
    <row r="10" spans="1:256" s="77" customFormat="1" ht="12.75">
      <c r="A10" s="53">
        <v>5</v>
      </c>
      <c r="B10" s="53" t="s">
        <v>33</v>
      </c>
      <c r="C10" s="53" t="b">
        <f aca="true" t="shared" si="4" ref="C10:C73">B10=E10</f>
        <v>1</v>
      </c>
      <c r="D10" s="53">
        <v>5</v>
      </c>
      <c r="E10" s="55" t="s">
        <v>33</v>
      </c>
      <c r="F10" s="56">
        <v>96.64</v>
      </c>
      <c r="G10" s="55">
        <f t="shared" si="2"/>
        <v>344161.13</v>
      </c>
      <c r="H10" s="56">
        <v>38.39</v>
      </c>
      <c r="I10" s="3">
        <f aca="true" t="shared" si="5" ref="I10:I73">ROUND(H10*$I$6,2)</f>
        <v>68358.39</v>
      </c>
      <c r="J10" s="3">
        <v>8.84</v>
      </c>
      <c r="K10" s="57">
        <v>0.41</v>
      </c>
      <c r="L10" s="57">
        <f aca="true" t="shared" si="6" ref="L10:L73">ROUND(J10*$L$6,2)</f>
        <v>16936.2</v>
      </c>
      <c r="M10" s="3">
        <f aca="true" t="shared" si="7" ref="M10:M73">ROUND(K10*$M$6,2)</f>
        <v>285.68</v>
      </c>
      <c r="N10" s="64">
        <v>1</v>
      </c>
      <c r="O10" s="57">
        <f aca="true" t="shared" si="8" ref="O10:O73">ROUND(N10*$O$6,2)</f>
        <v>696.77</v>
      </c>
      <c r="P10" s="58">
        <v>0</v>
      </c>
      <c r="Q10" s="58">
        <f aca="true" t="shared" si="9" ref="Q10:Q73">ROUND(P10*$Q$6,2)</f>
        <v>0</v>
      </c>
      <c r="R10" s="59">
        <f aca="true" t="shared" si="10" ref="R10:R73">G10+I10+L10+M10+O10+Q10</f>
        <v>430438.17000000004</v>
      </c>
      <c r="S10" s="65">
        <v>244335</v>
      </c>
      <c r="T10" s="61">
        <f aca="true" t="shared" si="11" ref="T10:T73">IF(R10&gt;S10,R10-S10,0)</f>
        <v>186103.17000000004</v>
      </c>
      <c r="U10" s="58">
        <v>315427</v>
      </c>
      <c r="V10" s="62">
        <f aca="true" t="shared" si="12" ref="V10:V73">IF(OR(F10=0,S10&gt;R10),0,ROUND(U10*$V$6,2))</f>
        <v>302809.92</v>
      </c>
      <c r="W10" s="61">
        <v>439976.91</v>
      </c>
      <c r="X10" s="57">
        <f t="shared" si="3"/>
        <v>703963</v>
      </c>
      <c r="Y10" s="62">
        <f aca="true" t="shared" si="13" ref="Y10:Y73">MIN(T10+V10,X10)</f>
        <v>488913.09</v>
      </c>
      <c r="Z10" s="57">
        <v>463973.74999999994</v>
      </c>
      <c r="AA10" s="62">
        <f aca="true" t="shared" si="14" ref="AA10:AA73">ROUND(Z10*$AA$6,2)</f>
        <v>440775.06</v>
      </c>
      <c r="AB10" s="63">
        <f aca="true" t="shared" si="15" ref="AB10:AB73">MAX(T10,Y10,AA10)</f>
        <v>488913.09</v>
      </c>
      <c r="AC10" s="53"/>
      <c r="AD10" s="53"/>
      <c r="AE10" s="53"/>
      <c r="AF10" s="54"/>
      <c r="AG10" s="73"/>
      <c r="AH10" s="73"/>
      <c r="AI10" s="76"/>
      <c r="AJ10" s="70"/>
      <c r="AK10" s="53"/>
      <c r="AL10" s="53"/>
      <c r="AM10" s="53"/>
      <c r="AN10" s="53"/>
      <c r="AO10" s="54"/>
      <c r="AP10" s="66"/>
      <c r="AQ10" s="54"/>
      <c r="AR10" s="66"/>
      <c r="AS10" s="67"/>
      <c r="AT10" s="67"/>
      <c r="AU10" s="68"/>
      <c r="AV10" s="68"/>
      <c r="AW10" s="67"/>
      <c r="AX10" s="69"/>
      <c r="AY10" s="68"/>
      <c r="AZ10" s="70"/>
      <c r="BA10" s="68"/>
      <c r="BB10" s="71"/>
      <c r="BC10" s="72"/>
      <c r="BD10" s="73"/>
      <c r="BE10" s="71"/>
      <c r="BF10" s="68"/>
      <c r="BG10" s="68"/>
      <c r="BH10" s="68"/>
      <c r="BI10" s="68"/>
      <c r="BJ10" s="74"/>
      <c r="BK10" s="75"/>
      <c r="BL10" s="68"/>
      <c r="BM10" s="73"/>
      <c r="BN10" s="73"/>
      <c r="BO10" s="76"/>
      <c r="BP10" s="70"/>
      <c r="BQ10" s="53"/>
      <c r="BR10" s="53"/>
      <c r="BS10" s="53"/>
      <c r="BT10" s="53"/>
      <c r="BU10" s="54"/>
      <c r="BV10" s="66"/>
      <c r="BW10" s="54"/>
      <c r="BX10" s="66"/>
      <c r="BY10" s="67"/>
      <c r="BZ10" s="67"/>
      <c r="CA10" s="68"/>
      <c r="CB10" s="68"/>
      <c r="CC10" s="67"/>
      <c r="CD10" s="69"/>
      <c r="CE10" s="68"/>
      <c r="CF10" s="70"/>
      <c r="CG10" s="68"/>
      <c r="CH10" s="71"/>
      <c r="CI10" s="72"/>
      <c r="CJ10" s="73"/>
      <c r="CK10" s="71"/>
      <c r="CL10" s="68"/>
      <c r="CM10" s="68"/>
      <c r="CN10" s="68"/>
      <c r="CO10" s="68"/>
      <c r="CP10" s="74"/>
      <c r="CQ10" s="75"/>
      <c r="CR10" s="68"/>
      <c r="CS10" s="73"/>
      <c r="CT10" s="73"/>
      <c r="CU10" s="76"/>
      <c r="CV10" s="70"/>
      <c r="CW10" s="53"/>
      <c r="CX10" s="53"/>
      <c r="CY10" s="53"/>
      <c r="CZ10" s="53"/>
      <c r="DA10" s="54"/>
      <c r="DB10" s="66"/>
      <c r="DC10" s="54"/>
      <c r="DD10" s="66"/>
      <c r="DE10" s="67"/>
      <c r="DF10" s="67"/>
      <c r="DG10" s="68"/>
      <c r="DH10" s="68"/>
      <c r="DI10" s="67"/>
      <c r="DJ10" s="69"/>
      <c r="DK10" s="68"/>
      <c r="DL10" s="70"/>
      <c r="DM10" s="68"/>
      <c r="DN10" s="71"/>
      <c r="DO10" s="72"/>
      <c r="DP10" s="73"/>
      <c r="DQ10" s="71"/>
      <c r="DR10" s="68"/>
      <c r="DS10" s="68"/>
      <c r="DT10" s="68"/>
      <c r="DU10" s="68"/>
      <c r="DV10" s="74"/>
      <c r="DW10" s="75"/>
      <c r="DX10" s="68"/>
      <c r="DY10" s="73"/>
      <c r="DZ10" s="73"/>
      <c r="EA10" s="76"/>
      <c r="EB10" s="70"/>
      <c r="EC10" s="53"/>
      <c r="ED10" s="53"/>
      <c r="EE10" s="53"/>
      <c r="EF10" s="53"/>
      <c r="EG10" s="54"/>
      <c r="EH10" s="66"/>
      <c r="EI10" s="54"/>
      <c r="EJ10" s="66"/>
      <c r="EK10" s="67"/>
      <c r="EL10" s="67"/>
      <c r="EM10" s="68"/>
      <c r="EN10" s="68"/>
      <c r="EO10" s="67"/>
      <c r="EP10" s="69"/>
      <c r="EQ10" s="68"/>
      <c r="ER10" s="70"/>
      <c r="ES10" s="68"/>
      <c r="ET10" s="71"/>
      <c r="EU10" s="72"/>
      <c r="EV10" s="73"/>
      <c r="EW10" s="71"/>
      <c r="EX10" s="68"/>
      <c r="EY10" s="68"/>
      <c r="EZ10" s="68"/>
      <c r="FA10" s="68"/>
      <c r="FB10" s="74"/>
      <c r="FC10" s="75"/>
      <c r="FD10" s="68"/>
      <c r="FE10" s="73"/>
      <c r="FF10" s="73"/>
      <c r="FG10" s="76"/>
      <c r="FH10" s="70"/>
      <c r="FI10" s="53"/>
      <c r="FJ10" s="53"/>
      <c r="FK10" s="53"/>
      <c r="FL10" s="53"/>
      <c r="FM10" s="54"/>
      <c r="FN10" s="66"/>
      <c r="FO10" s="54"/>
      <c r="FP10" s="66"/>
      <c r="FQ10" s="67"/>
      <c r="FR10" s="67"/>
      <c r="FS10" s="68"/>
      <c r="FT10" s="68"/>
      <c r="FU10" s="67"/>
      <c r="FV10" s="69"/>
      <c r="FW10" s="68"/>
      <c r="FX10" s="70"/>
      <c r="FY10" s="68"/>
      <c r="FZ10" s="71"/>
      <c r="GA10" s="72"/>
      <c r="GB10" s="73"/>
      <c r="GC10" s="71"/>
      <c r="GD10" s="68"/>
      <c r="GE10" s="68"/>
      <c r="GF10" s="68"/>
      <c r="GG10" s="68"/>
      <c r="GH10" s="74"/>
      <c r="GI10" s="75"/>
      <c r="GJ10" s="68"/>
      <c r="GK10" s="73"/>
      <c r="GL10" s="73"/>
      <c r="GM10" s="76"/>
      <c r="GN10" s="70"/>
      <c r="GO10" s="53"/>
      <c r="GP10" s="53"/>
      <c r="GQ10" s="53"/>
      <c r="GR10" s="53"/>
      <c r="GS10" s="54"/>
      <c r="GT10" s="66"/>
      <c r="GU10" s="54"/>
      <c r="GV10" s="66"/>
      <c r="GW10" s="67"/>
      <c r="GX10" s="67"/>
      <c r="GY10" s="68"/>
      <c r="GZ10" s="68"/>
      <c r="HA10" s="67"/>
      <c r="HB10" s="69"/>
      <c r="HC10" s="68"/>
      <c r="HD10" s="70"/>
      <c r="HE10" s="68"/>
      <c r="HF10" s="71"/>
      <c r="HG10" s="72"/>
      <c r="HH10" s="73"/>
      <c r="HI10" s="71"/>
      <c r="HJ10" s="68"/>
      <c r="HK10" s="68"/>
      <c r="HL10" s="68"/>
      <c r="HM10" s="68"/>
      <c r="HN10" s="74"/>
      <c r="HO10" s="75"/>
      <c r="HP10" s="68"/>
      <c r="HQ10" s="73"/>
      <c r="HR10" s="73"/>
      <c r="HS10" s="76"/>
      <c r="HT10" s="70"/>
      <c r="HU10" s="53"/>
      <c r="HV10" s="53"/>
      <c r="HW10" s="53"/>
      <c r="HX10" s="53"/>
      <c r="HY10" s="54"/>
      <c r="HZ10" s="66"/>
      <c r="IA10" s="54"/>
      <c r="IB10" s="66"/>
      <c r="IC10" s="67"/>
      <c r="ID10" s="67"/>
      <c r="IE10" s="68"/>
      <c r="IF10" s="68"/>
      <c r="IG10" s="67"/>
      <c r="IH10" s="69"/>
      <c r="II10" s="68"/>
      <c r="IJ10" s="70"/>
      <c r="IK10" s="68"/>
      <c r="IL10" s="71"/>
      <c r="IM10" s="72"/>
      <c r="IN10" s="73"/>
      <c r="IO10" s="71"/>
      <c r="IP10" s="68"/>
      <c r="IQ10" s="68"/>
      <c r="IR10" s="68"/>
      <c r="IS10" s="68"/>
      <c r="IT10" s="74"/>
      <c r="IU10" s="75"/>
      <c r="IV10" s="68"/>
    </row>
    <row r="11" spans="1:256" s="77" customFormat="1" ht="12.75">
      <c r="A11" s="53">
        <v>7</v>
      </c>
      <c r="B11" s="53" t="s">
        <v>34</v>
      </c>
      <c r="C11" s="53" t="b">
        <f t="shared" si="4"/>
        <v>1</v>
      </c>
      <c r="D11" s="53">
        <v>7</v>
      </c>
      <c r="E11" s="55" t="s">
        <v>34</v>
      </c>
      <c r="F11" s="56">
        <v>218.60999999999999</v>
      </c>
      <c r="G11" s="55">
        <f t="shared" si="2"/>
        <v>778529.23</v>
      </c>
      <c r="H11" s="56">
        <v>84.83</v>
      </c>
      <c r="I11" s="3">
        <f t="shared" si="5"/>
        <v>151050.84</v>
      </c>
      <c r="J11" s="3">
        <v>29.49</v>
      </c>
      <c r="K11" s="57">
        <v>2</v>
      </c>
      <c r="L11" s="57">
        <f t="shared" si="6"/>
        <v>56498.71</v>
      </c>
      <c r="M11" s="3">
        <f t="shared" si="7"/>
        <v>1393.54</v>
      </c>
      <c r="N11" s="64">
        <v>0.15</v>
      </c>
      <c r="O11" s="57">
        <f t="shared" si="8"/>
        <v>104.52</v>
      </c>
      <c r="P11" s="58">
        <v>0</v>
      </c>
      <c r="Q11" s="58">
        <f t="shared" si="9"/>
        <v>0</v>
      </c>
      <c r="R11" s="59">
        <f t="shared" si="10"/>
        <v>987576.84</v>
      </c>
      <c r="S11" s="65">
        <v>387665</v>
      </c>
      <c r="T11" s="61">
        <f t="shared" si="11"/>
        <v>599911.84</v>
      </c>
      <c r="U11" s="58">
        <v>283426</v>
      </c>
      <c r="V11" s="62">
        <f t="shared" si="12"/>
        <v>272088.96</v>
      </c>
      <c r="W11" s="61">
        <v>839427.3400000001</v>
      </c>
      <c r="X11" s="57">
        <f t="shared" si="3"/>
        <v>1343084</v>
      </c>
      <c r="Y11" s="62">
        <f t="shared" si="13"/>
        <v>872000.8</v>
      </c>
      <c r="Z11" s="57">
        <v>865466.92</v>
      </c>
      <c r="AA11" s="62">
        <f t="shared" si="14"/>
        <v>822193.57</v>
      </c>
      <c r="AB11" s="63">
        <f t="shared" si="15"/>
        <v>872000.8</v>
      </c>
      <c r="AC11" s="53"/>
      <c r="AD11" s="53"/>
      <c r="AE11" s="53"/>
      <c r="AF11" s="54"/>
      <c r="AG11" s="73"/>
      <c r="AH11" s="73"/>
      <c r="AI11" s="76"/>
      <c r="AJ11" s="70"/>
      <c r="AK11" s="53"/>
      <c r="AL11" s="53"/>
      <c r="AM11" s="53"/>
      <c r="AN11" s="53"/>
      <c r="AO11" s="54"/>
      <c r="AP11" s="66"/>
      <c r="AQ11" s="54"/>
      <c r="AR11" s="66"/>
      <c r="AS11" s="67"/>
      <c r="AT11" s="67"/>
      <c r="AU11" s="68"/>
      <c r="AV11" s="68"/>
      <c r="AW11" s="67"/>
      <c r="AX11" s="69"/>
      <c r="AY11" s="68"/>
      <c r="AZ11" s="70"/>
      <c r="BA11" s="68"/>
      <c r="BB11" s="71"/>
      <c r="BC11" s="72"/>
      <c r="BD11" s="73"/>
      <c r="BE11" s="71"/>
      <c r="BF11" s="68"/>
      <c r="BG11" s="68"/>
      <c r="BH11" s="68"/>
      <c r="BI11" s="68"/>
      <c r="BJ11" s="74"/>
      <c r="BK11" s="75"/>
      <c r="BL11" s="68"/>
      <c r="BM11" s="73"/>
      <c r="BN11" s="73"/>
      <c r="BO11" s="76"/>
      <c r="BP11" s="70"/>
      <c r="BQ11" s="53"/>
      <c r="BR11" s="53"/>
      <c r="BS11" s="53"/>
      <c r="BT11" s="53"/>
      <c r="BU11" s="54"/>
      <c r="BV11" s="66"/>
      <c r="BW11" s="54"/>
      <c r="BX11" s="66"/>
      <c r="BY11" s="67"/>
      <c r="BZ11" s="67"/>
      <c r="CA11" s="68"/>
      <c r="CB11" s="68"/>
      <c r="CC11" s="67"/>
      <c r="CD11" s="69"/>
      <c r="CE11" s="68"/>
      <c r="CF11" s="70"/>
      <c r="CG11" s="68"/>
      <c r="CH11" s="71"/>
      <c r="CI11" s="72"/>
      <c r="CJ11" s="73"/>
      <c r="CK11" s="71"/>
      <c r="CL11" s="68"/>
      <c r="CM11" s="68"/>
      <c r="CN11" s="68"/>
      <c r="CO11" s="68"/>
      <c r="CP11" s="74"/>
      <c r="CQ11" s="75"/>
      <c r="CR11" s="68"/>
      <c r="CS11" s="73"/>
      <c r="CT11" s="73"/>
      <c r="CU11" s="76"/>
      <c r="CV11" s="70"/>
      <c r="CW11" s="53"/>
      <c r="CX11" s="53"/>
      <c r="CY11" s="53"/>
      <c r="CZ11" s="53"/>
      <c r="DA11" s="54"/>
      <c r="DB11" s="66"/>
      <c r="DC11" s="54"/>
      <c r="DD11" s="66"/>
      <c r="DE11" s="67"/>
      <c r="DF11" s="67"/>
      <c r="DG11" s="68"/>
      <c r="DH11" s="68"/>
      <c r="DI11" s="67"/>
      <c r="DJ11" s="69"/>
      <c r="DK11" s="68"/>
      <c r="DL11" s="70"/>
      <c r="DM11" s="68"/>
      <c r="DN11" s="71"/>
      <c r="DO11" s="72"/>
      <c r="DP11" s="73"/>
      <c r="DQ11" s="71"/>
      <c r="DR11" s="68"/>
      <c r="DS11" s="68"/>
      <c r="DT11" s="68"/>
      <c r="DU11" s="68"/>
      <c r="DV11" s="74"/>
      <c r="DW11" s="75"/>
      <c r="DX11" s="68"/>
      <c r="DY11" s="73"/>
      <c r="DZ11" s="73"/>
      <c r="EA11" s="76"/>
      <c r="EB11" s="70"/>
      <c r="EC11" s="53"/>
      <c r="ED11" s="53"/>
      <c r="EE11" s="53"/>
      <c r="EF11" s="53"/>
      <c r="EG11" s="54"/>
      <c r="EH11" s="66"/>
      <c r="EI11" s="54"/>
      <c r="EJ11" s="66"/>
      <c r="EK11" s="67"/>
      <c r="EL11" s="67"/>
      <c r="EM11" s="68"/>
      <c r="EN11" s="68"/>
      <c r="EO11" s="67"/>
      <c r="EP11" s="69"/>
      <c r="EQ11" s="68"/>
      <c r="ER11" s="70"/>
      <c r="ES11" s="68"/>
      <c r="ET11" s="71"/>
      <c r="EU11" s="72"/>
      <c r="EV11" s="73"/>
      <c r="EW11" s="71"/>
      <c r="EX11" s="68"/>
      <c r="EY11" s="68"/>
      <c r="EZ11" s="68"/>
      <c r="FA11" s="68"/>
      <c r="FB11" s="74"/>
      <c r="FC11" s="75"/>
      <c r="FD11" s="68"/>
      <c r="FE11" s="73"/>
      <c r="FF11" s="73"/>
      <c r="FG11" s="76"/>
      <c r="FH11" s="70"/>
      <c r="FI11" s="53"/>
      <c r="FJ11" s="53"/>
      <c r="FK11" s="53"/>
      <c r="FL11" s="53"/>
      <c r="FM11" s="54"/>
      <c r="FN11" s="66"/>
      <c r="FO11" s="54"/>
      <c r="FP11" s="66"/>
      <c r="FQ11" s="67"/>
      <c r="FR11" s="67"/>
      <c r="FS11" s="68"/>
      <c r="FT11" s="68"/>
      <c r="FU11" s="67"/>
      <c r="FV11" s="69"/>
      <c r="FW11" s="68"/>
      <c r="FX11" s="70"/>
      <c r="FY11" s="68"/>
      <c r="FZ11" s="71"/>
      <c r="GA11" s="72"/>
      <c r="GB11" s="73"/>
      <c r="GC11" s="71"/>
      <c r="GD11" s="68"/>
      <c r="GE11" s="68"/>
      <c r="GF11" s="68"/>
      <c r="GG11" s="68"/>
      <c r="GH11" s="74"/>
      <c r="GI11" s="75"/>
      <c r="GJ11" s="68"/>
      <c r="GK11" s="73"/>
      <c r="GL11" s="73"/>
      <c r="GM11" s="76"/>
      <c r="GN11" s="70"/>
      <c r="GO11" s="53"/>
      <c r="GP11" s="53"/>
      <c r="GQ11" s="53"/>
      <c r="GR11" s="53"/>
      <c r="GS11" s="54"/>
      <c r="GT11" s="66"/>
      <c r="GU11" s="54"/>
      <c r="GV11" s="66"/>
      <c r="GW11" s="67"/>
      <c r="GX11" s="67"/>
      <c r="GY11" s="68"/>
      <c r="GZ11" s="68"/>
      <c r="HA11" s="67"/>
      <c r="HB11" s="69"/>
      <c r="HC11" s="68"/>
      <c r="HD11" s="70"/>
      <c r="HE11" s="68"/>
      <c r="HF11" s="71"/>
      <c r="HG11" s="72"/>
      <c r="HH11" s="73"/>
      <c r="HI11" s="71"/>
      <c r="HJ11" s="68"/>
      <c r="HK11" s="68"/>
      <c r="HL11" s="68"/>
      <c r="HM11" s="68"/>
      <c r="HN11" s="74"/>
      <c r="HO11" s="75"/>
      <c r="HP11" s="68"/>
      <c r="HQ11" s="73"/>
      <c r="HR11" s="73"/>
      <c r="HS11" s="76"/>
      <c r="HT11" s="70"/>
      <c r="HU11" s="53"/>
      <c r="HV11" s="53"/>
      <c r="HW11" s="53"/>
      <c r="HX11" s="53"/>
      <c r="HY11" s="54"/>
      <c r="HZ11" s="66"/>
      <c r="IA11" s="54"/>
      <c r="IB11" s="66"/>
      <c r="IC11" s="67"/>
      <c r="ID11" s="67"/>
      <c r="IE11" s="68"/>
      <c r="IF11" s="68"/>
      <c r="IG11" s="67"/>
      <c r="IH11" s="69"/>
      <c r="II11" s="68"/>
      <c r="IJ11" s="70"/>
      <c r="IK11" s="68"/>
      <c r="IL11" s="71"/>
      <c r="IM11" s="72"/>
      <c r="IN11" s="73"/>
      <c r="IO11" s="71"/>
      <c r="IP11" s="68"/>
      <c r="IQ11" s="68"/>
      <c r="IR11" s="68"/>
      <c r="IS11" s="68"/>
      <c r="IT11" s="74"/>
      <c r="IU11" s="75"/>
      <c r="IV11" s="68"/>
    </row>
    <row r="12" spans="1:256" s="77" customFormat="1" ht="12.75">
      <c r="A12" s="53">
        <v>9</v>
      </c>
      <c r="B12" s="53" t="s">
        <v>35</v>
      </c>
      <c r="C12" s="53" t="b">
        <f t="shared" si="4"/>
        <v>1</v>
      </c>
      <c r="D12" s="53">
        <v>9</v>
      </c>
      <c r="E12" s="55" t="s">
        <v>35</v>
      </c>
      <c r="F12" s="56">
        <v>488.87</v>
      </c>
      <c r="G12" s="55">
        <f t="shared" si="2"/>
        <v>1740998.06</v>
      </c>
      <c r="H12" s="56">
        <v>196.77</v>
      </c>
      <c r="I12" s="3">
        <f t="shared" si="5"/>
        <v>350374.57</v>
      </c>
      <c r="J12" s="3">
        <v>106.33999999999999</v>
      </c>
      <c r="K12" s="57">
        <v>1.91</v>
      </c>
      <c r="L12" s="57">
        <f t="shared" si="6"/>
        <v>203732.55</v>
      </c>
      <c r="M12" s="3">
        <f t="shared" si="7"/>
        <v>1330.83</v>
      </c>
      <c r="N12" s="64">
        <v>4.26</v>
      </c>
      <c r="O12" s="57">
        <f t="shared" si="8"/>
        <v>2968.24</v>
      </c>
      <c r="P12" s="58">
        <v>0</v>
      </c>
      <c r="Q12" s="58">
        <f t="shared" si="9"/>
        <v>0</v>
      </c>
      <c r="R12" s="59">
        <f t="shared" si="10"/>
        <v>2299404.2500000005</v>
      </c>
      <c r="S12" s="65">
        <v>588012</v>
      </c>
      <c r="T12" s="61">
        <f t="shared" si="11"/>
        <v>1711392.2500000005</v>
      </c>
      <c r="U12" s="58">
        <v>2229085</v>
      </c>
      <c r="V12" s="62">
        <f t="shared" si="12"/>
        <v>2139921.6</v>
      </c>
      <c r="W12" s="61">
        <v>4061407.44</v>
      </c>
      <c r="X12" s="57">
        <f t="shared" si="3"/>
        <v>6498252</v>
      </c>
      <c r="Y12" s="62">
        <f t="shared" si="13"/>
        <v>3851313.8500000006</v>
      </c>
      <c r="Z12" s="57">
        <v>3877536.2600000002</v>
      </c>
      <c r="AA12" s="62">
        <f t="shared" si="14"/>
        <v>3683659.45</v>
      </c>
      <c r="AB12" s="63">
        <f t="shared" si="15"/>
        <v>3851313.8500000006</v>
      </c>
      <c r="AC12" s="53"/>
      <c r="AD12" s="53"/>
      <c r="AE12" s="53"/>
      <c r="AF12" s="54"/>
      <c r="AG12" s="73"/>
      <c r="AH12" s="73"/>
      <c r="AI12" s="76"/>
      <c r="AJ12" s="70"/>
      <c r="AK12" s="53"/>
      <c r="AL12" s="53"/>
      <c r="AM12" s="53"/>
      <c r="AN12" s="53"/>
      <c r="AO12" s="54"/>
      <c r="AP12" s="66"/>
      <c r="AQ12" s="54"/>
      <c r="AR12" s="66"/>
      <c r="AS12" s="67"/>
      <c r="AT12" s="67"/>
      <c r="AU12" s="68"/>
      <c r="AV12" s="68"/>
      <c r="AW12" s="67"/>
      <c r="AX12" s="69"/>
      <c r="AY12" s="68"/>
      <c r="AZ12" s="70"/>
      <c r="BA12" s="68"/>
      <c r="BB12" s="71"/>
      <c r="BC12" s="72"/>
      <c r="BD12" s="73"/>
      <c r="BE12" s="71"/>
      <c r="BF12" s="68"/>
      <c r="BG12" s="68"/>
      <c r="BH12" s="68"/>
      <c r="BI12" s="68"/>
      <c r="BJ12" s="74"/>
      <c r="BK12" s="75"/>
      <c r="BL12" s="68"/>
      <c r="BM12" s="73"/>
      <c r="BN12" s="73"/>
      <c r="BO12" s="76"/>
      <c r="BP12" s="70"/>
      <c r="BQ12" s="53"/>
      <c r="BR12" s="53"/>
      <c r="BS12" s="53"/>
      <c r="BT12" s="53"/>
      <c r="BU12" s="54"/>
      <c r="BV12" s="66"/>
      <c r="BW12" s="54"/>
      <c r="BX12" s="66"/>
      <c r="BY12" s="67"/>
      <c r="BZ12" s="67"/>
      <c r="CA12" s="68"/>
      <c r="CB12" s="68"/>
      <c r="CC12" s="67"/>
      <c r="CD12" s="69"/>
      <c r="CE12" s="68"/>
      <c r="CF12" s="70"/>
      <c r="CG12" s="68"/>
      <c r="CH12" s="71"/>
      <c r="CI12" s="72"/>
      <c r="CJ12" s="73"/>
      <c r="CK12" s="71"/>
      <c r="CL12" s="68"/>
      <c r="CM12" s="68"/>
      <c r="CN12" s="68"/>
      <c r="CO12" s="68"/>
      <c r="CP12" s="74"/>
      <c r="CQ12" s="75"/>
      <c r="CR12" s="68"/>
      <c r="CS12" s="73"/>
      <c r="CT12" s="73"/>
      <c r="CU12" s="76"/>
      <c r="CV12" s="70"/>
      <c r="CW12" s="53"/>
      <c r="CX12" s="53"/>
      <c r="CY12" s="53"/>
      <c r="CZ12" s="53"/>
      <c r="DA12" s="54"/>
      <c r="DB12" s="66"/>
      <c r="DC12" s="54"/>
      <c r="DD12" s="66"/>
      <c r="DE12" s="67"/>
      <c r="DF12" s="67"/>
      <c r="DG12" s="68"/>
      <c r="DH12" s="68"/>
      <c r="DI12" s="67"/>
      <c r="DJ12" s="69"/>
      <c r="DK12" s="68"/>
      <c r="DL12" s="70"/>
      <c r="DM12" s="68"/>
      <c r="DN12" s="71"/>
      <c r="DO12" s="72"/>
      <c r="DP12" s="73"/>
      <c r="DQ12" s="71"/>
      <c r="DR12" s="68"/>
      <c r="DS12" s="68"/>
      <c r="DT12" s="68"/>
      <c r="DU12" s="68"/>
      <c r="DV12" s="74"/>
      <c r="DW12" s="75"/>
      <c r="DX12" s="68"/>
      <c r="DY12" s="73"/>
      <c r="DZ12" s="73"/>
      <c r="EA12" s="76"/>
      <c r="EB12" s="70"/>
      <c r="EC12" s="53"/>
      <c r="ED12" s="53"/>
      <c r="EE12" s="53"/>
      <c r="EF12" s="53"/>
      <c r="EG12" s="54"/>
      <c r="EH12" s="66"/>
      <c r="EI12" s="54"/>
      <c r="EJ12" s="66"/>
      <c r="EK12" s="67"/>
      <c r="EL12" s="67"/>
      <c r="EM12" s="68"/>
      <c r="EN12" s="68"/>
      <c r="EO12" s="67"/>
      <c r="EP12" s="69"/>
      <c r="EQ12" s="68"/>
      <c r="ER12" s="70"/>
      <c r="ES12" s="68"/>
      <c r="ET12" s="71"/>
      <c r="EU12" s="72"/>
      <c r="EV12" s="73"/>
      <c r="EW12" s="71"/>
      <c r="EX12" s="68"/>
      <c r="EY12" s="68"/>
      <c r="EZ12" s="68"/>
      <c r="FA12" s="68"/>
      <c r="FB12" s="74"/>
      <c r="FC12" s="75"/>
      <c r="FD12" s="68"/>
      <c r="FE12" s="73"/>
      <c r="FF12" s="73"/>
      <c r="FG12" s="76"/>
      <c r="FH12" s="70"/>
      <c r="FI12" s="53"/>
      <c r="FJ12" s="53"/>
      <c r="FK12" s="53"/>
      <c r="FL12" s="53"/>
      <c r="FM12" s="54"/>
      <c r="FN12" s="66"/>
      <c r="FO12" s="54"/>
      <c r="FP12" s="66"/>
      <c r="FQ12" s="67"/>
      <c r="FR12" s="67"/>
      <c r="FS12" s="68"/>
      <c r="FT12" s="68"/>
      <c r="FU12" s="67"/>
      <c r="FV12" s="69"/>
      <c r="FW12" s="68"/>
      <c r="FX12" s="70"/>
      <c r="FY12" s="68"/>
      <c r="FZ12" s="71"/>
      <c r="GA12" s="72"/>
      <c r="GB12" s="73"/>
      <c r="GC12" s="71"/>
      <c r="GD12" s="68"/>
      <c r="GE12" s="68"/>
      <c r="GF12" s="68"/>
      <c r="GG12" s="68"/>
      <c r="GH12" s="74"/>
      <c r="GI12" s="75"/>
      <c r="GJ12" s="68"/>
      <c r="GK12" s="73"/>
      <c r="GL12" s="73"/>
      <c r="GM12" s="76"/>
      <c r="GN12" s="70"/>
      <c r="GO12" s="53"/>
      <c r="GP12" s="53"/>
      <c r="GQ12" s="53"/>
      <c r="GR12" s="53"/>
      <c r="GS12" s="54"/>
      <c r="GT12" s="66"/>
      <c r="GU12" s="54"/>
      <c r="GV12" s="66"/>
      <c r="GW12" s="67"/>
      <c r="GX12" s="67"/>
      <c r="GY12" s="68"/>
      <c r="GZ12" s="68"/>
      <c r="HA12" s="67"/>
      <c r="HB12" s="69"/>
      <c r="HC12" s="68"/>
      <c r="HD12" s="70"/>
      <c r="HE12" s="68"/>
      <c r="HF12" s="71"/>
      <c r="HG12" s="72"/>
      <c r="HH12" s="73"/>
      <c r="HI12" s="71"/>
      <c r="HJ12" s="68"/>
      <c r="HK12" s="68"/>
      <c r="HL12" s="68"/>
      <c r="HM12" s="68"/>
      <c r="HN12" s="74"/>
      <c r="HO12" s="75"/>
      <c r="HP12" s="68"/>
      <c r="HQ12" s="73"/>
      <c r="HR12" s="73"/>
      <c r="HS12" s="76"/>
      <c r="HT12" s="70"/>
      <c r="HU12" s="53"/>
      <c r="HV12" s="53"/>
      <c r="HW12" s="53"/>
      <c r="HX12" s="53"/>
      <c r="HY12" s="54"/>
      <c r="HZ12" s="66"/>
      <c r="IA12" s="54"/>
      <c r="IB12" s="66"/>
      <c r="IC12" s="67"/>
      <c r="ID12" s="67"/>
      <c r="IE12" s="68"/>
      <c r="IF12" s="68"/>
      <c r="IG12" s="67"/>
      <c r="IH12" s="69"/>
      <c r="II12" s="68"/>
      <c r="IJ12" s="70"/>
      <c r="IK12" s="68"/>
      <c r="IL12" s="71"/>
      <c r="IM12" s="72"/>
      <c r="IN12" s="73"/>
      <c r="IO12" s="71"/>
      <c r="IP12" s="68"/>
      <c r="IQ12" s="68"/>
      <c r="IR12" s="68"/>
      <c r="IS12" s="68"/>
      <c r="IT12" s="74"/>
      <c r="IU12" s="75"/>
      <c r="IV12" s="68"/>
    </row>
    <row r="13" spans="1:256" s="77" customFormat="1" ht="12.75">
      <c r="A13" s="53">
        <v>11</v>
      </c>
      <c r="B13" s="53" t="s">
        <v>36</v>
      </c>
      <c r="C13" s="53" t="b">
        <f t="shared" si="4"/>
        <v>1</v>
      </c>
      <c r="D13" s="53">
        <v>11</v>
      </c>
      <c r="E13" s="55" t="s">
        <v>36</v>
      </c>
      <c r="F13" s="56">
        <v>206.71</v>
      </c>
      <c r="G13" s="55">
        <f t="shared" si="2"/>
        <v>736150.12</v>
      </c>
      <c r="H13" s="56">
        <v>78.32</v>
      </c>
      <c r="I13" s="3">
        <f t="shared" si="5"/>
        <v>139458.94</v>
      </c>
      <c r="J13" s="3">
        <v>33.48</v>
      </c>
      <c r="K13" s="57">
        <v>0</v>
      </c>
      <c r="L13" s="57">
        <f t="shared" si="6"/>
        <v>64142.99</v>
      </c>
      <c r="M13" s="3">
        <f t="shared" si="7"/>
        <v>0</v>
      </c>
      <c r="N13" s="64">
        <v>1</v>
      </c>
      <c r="O13" s="57">
        <f t="shared" si="8"/>
        <v>696.77</v>
      </c>
      <c r="P13" s="58">
        <v>0</v>
      </c>
      <c r="Q13" s="58">
        <f t="shared" si="9"/>
        <v>0</v>
      </c>
      <c r="R13" s="59">
        <f t="shared" si="10"/>
        <v>940448.8200000001</v>
      </c>
      <c r="S13" s="65">
        <v>366532</v>
      </c>
      <c r="T13" s="61">
        <f t="shared" si="11"/>
        <v>573916.8200000001</v>
      </c>
      <c r="U13" s="58">
        <v>721271</v>
      </c>
      <c r="V13" s="62">
        <f t="shared" si="12"/>
        <v>692420.16</v>
      </c>
      <c r="W13" s="61">
        <v>1355449.58</v>
      </c>
      <c r="X13" s="57">
        <f t="shared" si="3"/>
        <v>2168719</v>
      </c>
      <c r="Y13" s="62">
        <f t="shared" si="13"/>
        <v>1266336.98</v>
      </c>
      <c r="Z13" s="57">
        <v>1304037.9799999997</v>
      </c>
      <c r="AA13" s="62">
        <f t="shared" si="14"/>
        <v>1238836.08</v>
      </c>
      <c r="AB13" s="63">
        <f t="shared" si="15"/>
        <v>1266336.98</v>
      </c>
      <c r="AC13" s="53"/>
      <c r="AD13" s="53"/>
      <c r="AE13" s="53"/>
      <c r="AF13" s="54"/>
      <c r="AG13" s="73"/>
      <c r="AH13" s="73"/>
      <c r="AI13" s="76"/>
      <c r="AJ13" s="70"/>
      <c r="AK13" s="53"/>
      <c r="AL13" s="53"/>
      <c r="AM13" s="53"/>
      <c r="AN13" s="53"/>
      <c r="AO13" s="54"/>
      <c r="AP13" s="66"/>
      <c r="AQ13" s="54"/>
      <c r="AR13" s="66"/>
      <c r="AS13" s="67"/>
      <c r="AT13" s="67"/>
      <c r="AU13" s="68"/>
      <c r="AV13" s="68"/>
      <c r="AW13" s="67"/>
      <c r="AX13" s="69"/>
      <c r="AY13" s="68"/>
      <c r="AZ13" s="70"/>
      <c r="BA13" s="68"/>
      <c r="BB13" s="71"/>
      <c r="BC13" s="72"/>
      <c r="BD13" s="73"/>
      <c r="BE13" s="71"/>
      <c r="BF13" s="68"/>
      <c r="BG13" s="68"/>
      <c r="BH13" s="68"/>
      <c r="BI13" s="68"/>
      <c r="BJ13" s="74"/>
      <c r="BK13" s="75"/>
      <c r="BL13" s="68"/>
      <c r="BM13" s="73"/>
      <c r="BN13" s="73"/>
      <c r="BO13" s="76"/>
      <c r="BP13" s="70"/>
      <c r="BQ13" s="53"/>
      <c r="BR13" s="53"/>
      <c r="BS13" s="53"/>
      <c r="BT13" s="53"/>
      <c r="BU13" s="54"/>
      <c r="BV13" s="66"/>
      <c r="BW13" s="54"/>
      <c r="BX13" s="66"/>
      <c r="BY13" s="67"/>
      <c r="BZ13" s="67"/>
      <c r="CA13" s="68"/>
      <c r="CB13" s="68"/>
      <c r="CC13" s="67"/>
      <c r="CD13" s="69"/>
      <c r="CE13" s="68"/>
      <c r="CF13" s="70"/>
      <c r="CG13" s="68"/>
      <c r="CH13" s="71"/>
      <c r="CI13" s="72"/>
      <c r="CJ13" s="73"/>
      <c r="CK13" s="71"/>
      <c r="CL13" s="68"/>
      <c r="CM13" s="68"/>
      <c r="CN13" s="68"/>
      <c r="CO13" s="68"/>
      <c r="CP13" s="74"/>
      <c r="CQ13" s="75"/>
      <c r="CR13" s="68"/>
      <c r="CS13" s="73"/>
      <c r="CT13" s="73"/>
      <c r="CU13" s="76"/>
      <c r="CV13" s="70"/>
      <c r="CW13" s="53"/>
      <c r="CX13" s="53"/>
      <c r="CY13" s="53"/>
      <c r="CZ13" s="53"/>
      <c r="DA13" s="54"/>
      <c r="DB13" s="66"/>
      <c r="DC13" s="54"/>
      <c r="DD13" s="66"/>
      <c r="DE13" s="67"/>
      <c r="DF13" s="67"/>
      <c r="DG13" s="68"/>
      <c r="DH13" s="68"/>
      <c r="DI13" s="67"/>
      <c r="DJ13" s="69"/>
      <c r="DK13" s="68"/>
      <c r="DL13" s="70"/>
      <c r="DM13" s="68"/>
      <c r="DN13" s="71"/>
      <c r="DO13" s="72"/>
      <c r="DP13" s="73"/>
      <c r="DQ13" s="71"/>
      <c r="DR13" s="68"/>
      <c r="DS13" s="68"/>
      <c r="DT13" s="68"/>
      <c r="DU13" s="68"/>
      <c r="DV13" s="74"/>
      <c r="DW13" s="75"/>
      <c r="DX13" s="68"/>
      <c r="DY13" s="73"/>
      <c r="DZ13" s="73"/>
      <c r="EA13" s="76"/>
      <c r="EB13" s="70"/>
      <c r="EC13" s="53"/>
      <c r="ED13" s="53"/>
      <c r="EE13" s="53"/>
      <c r="EF13" s="53"/>
      <c r="EG13" s="54"/>
      <c r="EH13" s="66"/>
      <c r="EI13" s="54"/>
      <c r="EJ13" s="66"/>
      <c r="EK13" s="67"/>
      <c r="EL13" s="67"/>
      <c r="EM13" s="68"/>
      <c r="EN13" s="68"/>
      <c r="EO13" s="67"/>
      <c r="EP13" s="69"/>
      <c r="EQ13" s="68"/>
      <c r="ER13" s="70"/>
      <c r="ES13" s="68"/>
      <c r="ET13" s="71"/>
      <c r="EU13" s="72"/>
      <c r="EV13" s="73"/>
      <c r="EW13" s="71"/>
      <c r="EX13" s="68"/>
      <c r="EY13" s="68"/>
      <c r="EZ13" s="68"/>
      <c r="FA13" s="68"/>
      <c r="FB13" s="74"/>
      <c r="FC13" s="75"/>
      <c r="FD13" s="68"/>
      <c r="FE13" s="73"/>
      <c r="FF13" s="73"/>
      <c r="FG13" s="76"/>
      <c r="FH13" s="70"/>
      <c r="FI13" s="53"/>
      <c r="FJ13" s="53"/>
      <c r="FK13" s="53"/>
      <c r="FL13" s="53"/>
      <c r="FM13" s="54"/>
      <c r="FN13" s="66"/>
      <c r="FO13" s="54"/>
      <c r="FP13" s="66"/>
      <c r="FQ13" s="67"/>
      <c r="FR13" s="67"/>
      <c r="FS13" s="68"/>
      <c r="FT13" s="68"/>
      <c r="FU13" s="67"/>
      <c r="FV13" s="69"/>
      <c r="FW13" s="68"/>
      <c r="FX13" s="70"/>
      <c r="FY13" s="68"/>
      <c r="FZ13" s="71"/>
      <c r="GA13" s="72"/>
      <c r="GB13" s="73"/>
      <c r="GC13" s="71"/>
      <c r="GD13" s="68"/>
      <c r="GE13" s="68"/>
      <c r="GF13" s="68"/>
      <c r="GG13" s="68"/>
      <c r="GH13" s="74"/>
      <c r="GI13" s="75"/>
      <c r="GJ13" s="68"/>
      <c r="GK13" s="73"/>
      <c r="GL13" s="73"/>
      <c r="GM13" s="76"/>
      <c r="GN13" s="70"/>
      <c r="GO13" s="53"/>
      <c r="GP13" s="53"/>
      <c r="GQ13" s="53"/>
      <c r="GR13" s="53"/>
      <c r="GS13" s="54"/>
      <c r="GT13" s="66"/>
      <c r="GU13" s="54"/>
      <c r="GV13" s="66"/>
      <c r="GW13" s="67"/>
      <c r="GX13" s="67"/>
      <c r="GY13" s="68"/>
      <c r="GZ13" s="68"/>
      <c r="HA13" s="67"/>
      <c r="HB13" s="69"/>
      <c r="HC13" s="68"/>
      <c r="HD13" s="70"/>
      <c r="HE13" s="68"/>
      <c r="HF13" s="71"/>
      <c r="HG13" s="72"/>
      <c r="HH13" s="73"/>
      <c r="HI13" s="71"/>
      <c r="HJ13" s="68"/>
      <c r="HK13" s="68"/>
      <c r="HL13" s="68"/>
      <c r="HM13" s="68"/>
      <c r="HN13" s="74"/>
      <c r="HO13" s="75"/>
      <c r="HP13" s="68"/>
      <c r="HQ13" s="73"/>
      <c r="HR13" s="73"/>
      <c r="HS13" s="76"/>
      <c r="HT13" s="70"/>
      <c r="HU13" s="53"/>
      <c r="HV13" s="53"/>
      <c r="HW13" s="53"/>
      <c r="HX13" s="53"/>
      <c r="HY13" s="54"/>
      <c r="HZ13" s="66"/>
      <c r="IA13" s="54"/>
      <c r="IB13" s="66"/>
      <c r="IC13" s="67"/>
      <c r="ID13" s="67"/>
      <c r="IE13" s="68"/>
      <c r="IF13" s="68"/>
      <c r="IG13" s="67"/>
      <c r="IH13" s="69"/>
      <c r="II13" s="68"/>
      <c r="IJ13" s="70"/>
      <c r="IK13" s="68"/>
      <c r="IL13" s="71"/>
      <c r="IM13" s="72"/>
      <c r="IN13" s="73"/>
      <c r="IO13" s="71"/>
      <c r="IP13" s="68"/>
      <c r="IQ13" s="68"/>
      <c r="IR13" s="68"/>
      <c r="IS13" s="68"/>
      <c r="IT13" s="74"/>
      <c r="IU13" s="75"/>
      <c r="IV13" s="68"/>
    </row>
    <row r="14" spans="1:256" s="77" customFormat="1" ht="12.75">
      <c r="A14" s="53">
        <v>15</v>
      </c>
      <c r="B14" s="53" t="s">
        <v>37</v>
      </c>
      <c r="C14" s="53" t="b">
        <f t="shared" si="4"/>
        <v>1</v>
      </c>
      <c r="D14" s="53">
        <v>15</v>
      </c>
      <c r="E14" s="55" t="s">
        <v>37</v>
      </c>
      <c r="F14" s="56">
        <v>710.62</v>
      </c>
      <c r="G14" s="55">
        <f t="shared" si="2"/>
        <v>2530709.69</v>
      </c>
      <c r="H14" s="56">
        <v>176.73999999999998</v>
      </c>
      <c r="I14" s="3">
        <f t="shared" si="5"/>
        <v>314708.55</v>
      </c>
      <c r="J14" s="3">
        <v>67.89</v>
      </c>
      <c r="K14" s="57">
        <v>1</v>
      </c>
      <c r="L14" s="57">
        <f t="shared" si="6"/>
        <v>130067.74</v>
      </c>
      <c r="M14" s="3">
        <f t="shared" si="7"/>
        <v>696.77</v>
      </c>
      <c r="N14" s="64">
        <v>3</v>
      </c>
      <c r="O14" s="57">
        <f t="shared" si="8"/>
        <v>2090.31</v>
      </c>
      <c r="P14" s="58">
        <v>0</v>
      </c>
      <c r="Q14" s="58">
        <f t="shared" si="9"/>
        <v>0</v>
      </c>
      <c r="R14" s="59">
        <f t="shared" si="10"/>
        <v>2978273.06</v>
      </c>
      <c r="S14" s="65">
        <v>3664925</v>
      </c>
      <c r="T14" s="61">
        <f t="shared" si="11"/>
        <v>0</v>
      </c>
      <c r="U14" s="58">
        <v>0</v>
      </c>
      <c r="V14" s="62">
        <f t="shared" si="12"/>
        <v>0</v>
      </c>
      <c r="W14" s="61">
        <v>0</v>
      </c>
      <c r="X14" s="57">
        <f t="shared" si="3"/>
        <v>0</v>
      </c>
      <c r="Y14" s="62">
        <f t="shared" si="13"/>
        <v>0</v>
      </c>
      <c r="Z14" s="57">
        <v>0</v>
      </c>
      <c r="AA14" s="62">
        <f t="shared" si="14"/>
        <v>0</v>
      </c>
      <c r="AB14" s="63">
        <f t="shared" si="15"/>
        <v>0</v>
      </c>
      <c r="AC14" s="53"/>
      <c r="AD14" s="53"/>
      <c r="AE14" s="53"/>
      <c r="AF14" s="54"/>
      <c r="AG14" s="73"/>
      <c r="AH14" s="73"/>
      <c r="AI14" s="76"/>
      <c r="AJ14" s="70"/>
      <c r="AK14" s="53"/>
      <c r="AL14" s="53"/>
      <c r="AM14" s="53"/>
      <c r="AN14" s="53"/>
      <c r="AO14" s="54"/>
      <c r="AP14" s="66"/>
      <c r="AQ14" s="54"/>
      <c r="AR14" s="66"/>
      <c r="AS14" s="67"/>
      <c r="AT14" s="67"/>
      <c r="AU14" s="68"/>
      <c r="AV14" s="68"/>
      <c r="AW14" s="67"/>
      <c r="AX14" s="69"/>
      <c r="AY14" s="68"/>
      <c r="AZ14" s="70"/>
      <c r="BA14" s="68"/>
      <c r="BB14" s="71"/>
      <c r="BC14" s="72"/>
      <c r="BD14" s="73"/>
      <c r="BE14" s="71"/>
      <c r="BF14" s="68"/>
      <c r="BG14" s="68"/>
      <c r="BH14" s="68"/>
      <c r="BI14" s="68"/>
      <c r="BJ14" s="74"/>
      <c r="BK14" s="75"/>
      <c r="BL14" s="68"/>
      <c r="BM14" s="73"/>
      <c r="BN14" s="73"/>
      <c r="BO14" s="76"/>
      <c r="BP14" s="70"/>
      <c r="BQ14" s="53"/>
      <c r="BR14" s="53"/>
      <c r="BS14" s="53"/>
      <c r="BT14" s="53"/>
      <c r="BU14" s="54"/>
      <c r="BV14" s="66"/>
      <c r="BW14" s="54"/>
      <c r="BX14" s="66"/>
      <c r="BY14" s="67"/>
      <c r="BZ14" s="67"/>
      <c r="CA14" s="68"/>
      <c r="CB14" s="68"/>
      <c r="CC14" s="67"/>
      <c r="CD14" s="69"/>
      <c r="CE14" s="68"/>
      <c r="CF14" s="70"/>
      <c r="CG14" s="68"/>
      <c r="CH14" s="71"/>
      <c r="CI14" s="72"/>
      <c r="CJ14" s="73"/>
      <c r="CK14" s="71"/>
      <c r="CL14" s="68"/>
      <c r="CM14" s="68"/>
      <c r="CN14" s="68"/>
      <c r="CO14" s="68"/>
      <c r="CP14" s="74"/>
      <c r="CQ14" s="75"/>
      <c r="CR14" s="68"/>
      <c r="CS14" s="73"/>
      <c r="CT14" s="73"/>
      <c r="CU14" s="76"/>
      <c r="CV14" s="70"/>
      <c r="CW14" s="53"/>
      <c r="CX14" s="53"/>
      <c r="CY14" s="53"/>
      <c r="CZ14" s="53"/>
      <c r="DA14" s="54"/>
      <c r="DB14" s="66"/>
      <c r="DC14" s="54"/>
      <c r="DD14" s="66"/>
      <c r="DE14" s="67"/>
      <c r="DF14" s="67"/>
      <c r="DG14" s="68"/>
      <c r="DH14" s="68"/>
      <c r="DI14" s="67"/>
      <c r="DJ14" s="69"/>
      <c r="DK14" s="68"/>
      <c r="DL14" s="70"/>
      <c r="DM14" s="68"/>
      <c r="DN14" s="71"/>
      <c r="DO14" s="72"/>
      <c r="DP14" s="73"/>
      <c r="DQ14" s="71"/>
      <c r="DR14" s="68"/>
      <c r="DS14" s="68"/>
      <c r="DT14" s="68"/>
      <c r="DU14" s="68"/>
      <c r="DV14" s="74"/>
      <c r="DW14" s="75"/>
      <c r="DX14" s="68"/>
      <c r="DY14" s="73"/>
      <c r="DZ14" s="73"/>
      <c r="EA14" s="76"/>
      <c r="EB14" s="70"/>
      <c r="EC14" s="53"/>
      <c r="ED14" s="53"/>
      <c r="EE14" s="53"/>
      <c r="EF14" s="53"/>
      <c r="EG14" s="54"/>
      <c r="EH14" s="66"/>
      <c r="EI14" s="54"/>
      <c r="EJ14" s="66"/>
      <c r="EK14" s="67"/>
      <c r="EL14" s="67"/>
      <c r="EM14" s="68"/>
      <c r="EN14" s="68"/>
      <c r="EO14" s="67"/>
      <c r="EP14" s="69"/>
      <c r="EQ14" s="68"/>
      <c r="ER14" s="70"/>
      <c r="ES14" s="68"/>
      <c r="ET14" s="71"/>
      <c r="EU14" s="72"/>
      <c r="EV14" s="73"/>
      <c r="EW14" s="71"/>
      <c r="EX14" s="68"/>
      <c r="EY14" s="68"/>
      <c r="EZ14" s="68"/>
      <c r="FA14" s="68"/>
      <c r="FB14" s="74"/>
      <c r="FC14" s="75"/>
      <c r="FD14" s="68"/>
      <c r="FE14" s="73"/>
      <c r="FF14" s="73"/>
      <c r="FG14" s="76"/>
      <c r="FH14" s="70"/>
      <c r="FI14" s="53"/>
      <c r="FJ14" s="53"/>
      <c r="FK14" s="53"/>
      <c r="FL14" s="53"/>
      <c r="FM14" s="54"/>
      <c r="FN14" s="66"/>
      <c r="FO14" s="54"/>
      <c r="FP14" s="66"/>
      <c r="FQ14" s="67"/>
      <c r="FR14" s="67"/>
      <c r="FS14" s="68"/>
      <c r="FT14" s="68"/>
      <c r="FU14" s="67"/>
      <c r="FV14" s="69"/>
      <c r="FW14" s="68"/>
      <c r="FX14" s="70"/>
      <c r="FY14" s="68"/>
      <c r="FZ14" s="71"/>
      <c r="GA14" s="72"/>
      <c r="GB14" s="73"/>
      <c r="GC14" s="71"/>
      <c r="GD14" s="68"/>
      <c r="GE14" s="68"/>
      <c r="GF14" s="68"/>
      <c r="GG14" s="68"/>
      <c r="GH14" s="74"/>
      <c r="GI14" s="75"/>
      <c r="GJ14" s="68"/>
      <c r="GK14" s="73"/>
      <c r="GL14" s="73"/>
      <c r="GM14" s="76"/>
      <c r="GN14" s="70"/>
      <c r="GO14" s="53"/>
      <c r="GP14" s="53"/>
      <c r="GQ14" s="53"/>
      <c r="GR14" s="53"/>
      <c r="GS14" s="54"/>
      <c r="GT14" s="66"/>
      <c r="GU14" s="54"/>
      <c r="GV14" s="66"/>
      <c r="GW14" s="67"/>
      <c r="GX14" s="67"/>
      <c r="GY14" s="68"/>
      <c r="GZ14" s="68"/>
      <c r="HA14" s="67"/>
      <c r="HB14" s="69"/>
      <c r="HC14" s="68"/>
      <c r="HD14" s="70"/>
      <c r="HE14" s="68"/>
      <c r="HF14" s="71"/>
      <c r="HG14" s="72"/>
      <c r="HH14" s="73"/>
      <c r="HI14" s="71"/>
      <c r="HJ14" s="68"/>
      <c r="HK14" s="68"/>
      <c r="HL14" s="68"/>
      <c r="HM14" s="68"/>
      <c r="HN14" s="74"/>
      <c r="HO14" s="75"/>
      <c r="HP14" s="68"/>
      <c r="HQ14" s="73"/>
      <c r="HR14" s="73"/>
      <c r="HS14" s="76"/>
      <c r="HT14" s="70"/>
      <c r="HU14" s="53"/>
      <c r="HV14" s="53"/>
      <c r="HW14" s="53"/>
      <c r="HX14" s="53"/>
      <c r="HY14" s="54"/>
      <c r="HZ14" s="66"/>
      <c r="IA14" s="54"/>
      <c r="IB14" s="66"/>
      <c r="IC14" s="67"/>
      <c r="ID14" s="67"/>
      <c r="IE14" s="68"/>
      <c r="IF14" s="68"/>
      <c r="IG14" s="67"/>
      <c r="IH14" s="69"/>
      <c r="II14" s="68"/>
      <c r="IJ14" s="70"/>
      <c r="IK14" s="68"/>
      <c r="IL14" s="71"/>
      <c r="IM14" s="72"/>
      <c r="IN14" s="73"/>
      <c r="IO14" s="71"/>
      <c r="IP14" s="68"/>
      <c r="IQ14" s="68"/>
      <c r="IR14" s="68"/>
      <c r="IS14" s="68"/>
      <c r="IT14" s="74"/>
      <c r="IU14" s="75"/>
      <c r="IV14" s="68"/>
    </row>
    <row r="15" spans="1:256" s="77" customFormat="1" ht="12.75">
      <c r="A15" s="53">
        <v>17</v>
      </c>
      <c r="B15" s="53" t="s">
        <v>38</v>
      </c>
      <c r="C15" s="53" t="b">
        <f t="shared" si="4"/>
        <v>1</v>
      </c>
      <c r="D15" s="53">
        <v>17</v>
      </c>
      <c r="E15" s="55" t="s">
        <v>38</v>
      </c>
      <c r="F15" s="56">
        <v>1775.3500000000001</v>
      </c>
      <c r="G15" s="55">
        <f t="shared" si="2"/>
        <v>6322500.69</v>
      </c>
      <c r="H15" s="56">
        <v>112.6</v>
      </c>
      <c r="I15" s="3">
        <f t="shared" si="5"/>
        <v>200498.94</v>
      </c>
      <c r="J15" s="3">
        <v>222.63</v>
      </c>
      <c r="K15" s="57">
        <v>14.569999999999999</v>
      </c>
      <c r="L15" s="57">
        <f t="shared" si="6"/>
        <v>426527.91</v>
      </c>
      <c r="M15" s="3">
        <f t="shared" si="7"/>
        <v>10151.94</v>
      </c>
      <c r="N15" s="64">
        <v>6.84</v>
      </c>
      <c r="O15" s="57">
        <f t="shared" si="8"/>
        <v>4765.91</v>
      </c>
      <c r="P15" s="58">
        <v>2.86</v>
      </c>
      <c r="Q15" s="58">
        <f t="shared" si="9"/>
        <v>10185.23</v>
      </c>
      <c r="R15" s="59">
        <f t="shared" si="10"/>
        <v>6974630.620000002</v>
      </c>
      <c r="S15" s="65">
        <v>3670375</v>
      </c>
      <c r="T15" s="61">
        <f t="shared" si="11"/>
        <v>3304255.620000002</v>
      </c>
      <c r="U15" s="58">
        <v>0</v>
      </c>
      <c r="V15" s="62">
        <f t="shared" si="12"/>
        <v>0</v>
      </c>
      <c r="W15" s="61">
        <v>3414800.1599999983</v>
      </c>
      <c r="X15" s="57">
        <f t="shared" si="3"/>
        <v>5463680</v>
      </c>
      <c r="Y15" s="62">
        <f t="shared" si="13"/>
        <v>3304255.620000002</v>
      </c>
      <c r="Z15" s="57">
        <v>3278405.3499999987</v>
      </c>
      <c r="AA15" s="62">
        <f t="shared" si="14"/>
        <v>3114485.08</v>
      </c>
      <c r="AB15" s="63">
        <f t="shared" si="15"/>
        <v>3304255.620000002</v>
      </c>
      <c r="AC15" s="53"/>
      <c r="AD15" s="53"/>
      <c r="AE15" s="53"/>
      <c r="AF15" s="54"/>
      <c r="AG15" s="73"/>
      <c r="AH15" s="73"/>
      <c r="AI15" s="76"/>
      <c r="AJ15" s="70"/>
      <c r="AK15" s="53"/>
      <c r="AL15" s="53"/>
      <c r="AM15" s="53"/>
      <c r="AN15" s="53"/>
      <c r="AO15" s="54"/>
      <c r="AP15" s="66"/>
      <c r="AQ15" s="54"/>
      <c r="AR15" s="66"/>
      <c r="AS15" s="67"/>
      <c r="AT15" s="67"/>
      <c r="AU15" s="68"/>
      <c r="AV15" s="68"/>
      <c r="AW15" s="67"/>
      <c r="AX15" s="69"/>
      <c r="AY15" s="68"/>
      <c r="AZ15" s="70"/>
      <c r="BA15" s="68"/>
      <c r="BB15" s="71"/>
      <c r="BC15" s="72"/>
      <c r="BD15" s="73"/>
      <c r="BE15" s="71"/>
      <c r="BF15" s="68"/>
      <c r="BG15" s="68"/>
      <c r="BH15" s="68"/>
      <c r="BI15" s="68"/>
      <c r="BJ15" s="74"/>
      <c r="BK15" s="75"/>
      <c r="BL15" s="68"/>
      <c r="BM15" s="73"/>
      <c r="BN15" s="73"/>
      <c r="BO15" s="76"/>
      <c r="BP15" s="70"/>
      <c r="BQ15" s="53"/>
      <c r="BR15" s="53"/>
      <c r="BS15" s="53"/>
      <c r="BT15" s="53"/>
      <c r="BU15" s="54"/>
      <c r="BV15" s="66"/>
      <c r="BW15" s="54"/>
      <c r="BX15" s="66"/>
      <c r="BY15" s="67"/>
      <c r="BZ15" s="67"/>
      <c r="CA15" s="68"/>
      <c r="CB15" s="68"/>
      <c r="CC15" s="67"/>
      <c r="CD15" s="69"/>
      <c r="CE15" s="68"/>
      <c r="CF15" s="70"/>
      <c r="CG15" s="68"/>
      <c r="CH15" s="71"/>
      <c r="CI15" s="72"/>
      <c r="CJ15" s="73"/>
      <c r="CK15" s="71"/>
      <c r="CL15" s="68"/>
      <c r="CM15" s="68"/>
      <c r="CN15" s="68"/>
      <c r="CO15" s="68"/>
      <c r="CP15" s="74"/>
      <c r="CQ15" s="75"/>
      <c r="CR15" s="68"/>
      <c r="CS15" s="73"/>
      <c r="CT15" s="73"/>
      <c r="CU15" s="76"/>
      <c r="CV15" s="70"/>
      <c r="CW15" s="53"/>
      <c r="CX15" s="53"/>
      <c r="CY15" s="53"/>
      <c r="CZ15" s="53"/>
      <c r="DA15" s="54"/>
      <c r="DB15" s="66"/>
      <c r="DC15" s="54"/>
      <c r="DD15" s="66"/>
      <c r="DE15" s="67"/>
      <c r="DF15" s="67"/>
      <c r="DG15" s="68"/>
      <c r="DH15" s="68"/>
      <c r="DI15" s="67"/>
      <c r="DJ15" s="69"/>
      <c r="DK15" s="68"/>
      <c r="DL15" s="70"/>
      <c r="DM15" s="68"/>
      <c r="DN15" s="71"/>
      <c r="DO15" s="72"/>
      <c r="DP15" s="73"/>
      <c r="DQ15" s="71"/>
      <c r="DR15" s="68"/>
      <c r="DS15" s="68"/>
      <c r="DT15" s="68"/>
      <c r="DU15" s="68"/>
      <c r="DV15" s="74"/>
      <c r="DW15" s="75"/>
      <c r="DX15" s="68"/>
      <c r="DY15" s="73"/>
      <c r="DZ15" s="73"/>
      <c r="EA15" s="76"/>
      <c r="EB15" s="70"/>
      <c r="EC15" s="53"/>
      <c r="ED15" s="53"/>
      <c r="EE15" s="53"/>
      <c r="EF15" s="53"/>
      <c r="EG15" s="54"/>
      <c r="EH15" s="66"/>
      <c r="EI15" s="54"/>
      <c r="EJ15" s="66"/>
      <c r="EK15" s="67"/>
      <c r="EL15" s="67"/>
      <c r="EM15" s="68"/>
      <c r="EN15" s="68"/>
      <c r="EO15" s="67"/>
      <c r="EP15" s="69"/>
      <c r="EQ15" s="68"/>
      <c r="ER15" s="70"/>
      <c r="ES15" s="68"/>
      <c r="ET15" s="71"/>
      <c r="EU15" s="72"/>
      <c r="EV15" s="73"/>
      <c r="EW15" s="71"/>
      <c r="EX15" s="68"/>
      <c r="EY15" s="68"/>
      <c r="EZ15" s="68"/>
      <c r="FA15" s="68"/>
      <c r="FB15" s="74"/>
      <c r="FC15" s="75"/>
      <c r="FD15" s="68"/>
      <c r="FE15" s="73"/>
      <c r="FF15" s="73"/>
      <c r="FG15" s="76"/>
      <c r="FH15" s="70"/>
      <c r="FI15" s="53"/>
      <c r="FJ15" s="53"/>
      <c r="FK15" s="53"/>
      <c r="FL15" s="53"/>
      <c r="FM15" s="54"/>
      <c r="FN15" s="66"/>
      <c r="FO15" s="54"/>
      <c r="FP15" s="66"/>
      <c r="FQ15" s="67"/>
      <c r="FR15" s="67"/>
      <c r="FS15" s="68"/>
      <c r="FT15" s="68"/>
      <c r="FU15" s="67"/>
      <c r="FV15" s="69"/>
      <c r="FW15" s="68"/>
      <c r="FX15" s="70"/>
      <c r="FY15" s="68"/>
      <c r="FZ15" s="71"/>
      <c r="GA15" s="72"/>
      <c r="GB15" s="73"/>
      <c r="GC15" s="71"/>
      <c r="GD15" s="68"/>
      <c r="GE15" s="68"/>
      <c r="GF15" s="68"/>
      <c r="GG15" s="68"/>
      <c r="GH15" s="74"/>
      <c r="GI15" s="75"/>
      <c r="GJ15" s="68"/>
      <c r="GK15" s="73"/>
      <c r="GL15" s="73"/>
      <c r="GM15" s="76"/>
      <c r="GN15" s="70"/>
      <c r="GO15" s="53"/>
      <c r="GP15" s="53"/>
      <c r="GQ15" s="53"/>
      <c r="GR15" s="53"/>
      <c r="GS15" s="54"/>
      <c r="GT15" s="66"/>
      <c r="GU15" s="54"/>
      <c r="GV15" s="66"/>
      <c r="GW15" s="67"/>
      <c r="GX15" s="67"/>
      <c r="GY15" s="68"/>
      <c r="GZ15" s="68"/>
      <c r="HA15" s="67"/>
      <c r="HB15" s="69"/>
      <c r="HC15" s="68"/>
      <c r="HD15" s="70"/>
      <c r="HE15" s="68"/>
      <c r="HF15" s="71"/>
      <c r="HG15" s="72"/>
      <c r="HH15" s="73"/>
      <c r="HI15" s="71"/>
      <c r="HJ15" s="68"/>
      <c r="HK15" s="68"/>
      <c r="HL15" s="68"/>
      <c r="HM15" s="68"/>
      <c r="HN15" s="74"/>
      <c r="HO15" s="75"/>
      <c r="HP15" s="68"/>
      <c r="HQ15" s="73"/>
      <c r="HR15" s="73"/>
      <c r="HS15" s="76"/>
      <c r="HT15" s="70"/>
      <c r="HU15" s="53"/>
      <c r="HV15" s="53"/>
      <c r="HW15" s="53"/>
      <c r="HX15" s="53"/>
      <c r="HY15" s="54"/>
      <c r="HZ15" s="66"/>
      <c r="IA15" s="54"/>
      <c r="IB15" s="66"/>
      <c r="IC15" s="67"/>
      <c r="ID15" s="67"/>
      <c r="IE15" s="68"/>
      <c r="IF15" s="68"/>
      <c r="IG15" s="67"/>
      <c r="IH15" s="69"/>
      <c r="II15" s="68"/>
      <c r="IJ15" s="70"/>
      <c r="IK15" s="68"/>
      <c r="IL15" s="71"/>
      <c r="IM15" s="72"/>
      <c r="IN15" s="73"/>
      <c r="IO15" s="71"/>
      <c r="IP15" s="68"/>
      <c r="IQ15" s="68"/>
      <c r="IR15" s="68"/>
      <c r="IS15" s="68"/>
      <c r="IT15" s="74"/>
      <c r="IU15" s="75"/>
      <c r="IV15" s="68"/>
    </row>
    <row r="16" spans="1:256" s="77" customFormat="1" ht="12.75">
      <c r="A16" s="53">
        <v>19</v>
      </c>
      <c r="B16" s="53" t="s">
        <v>39</v>
      </c>
      <c r="C16" s="53" t="b">
        <f t="shared" si="4"/>
        <v>1</v>
      </c>
      <c r="D16" s="53">
        <v>19</v>
      </c>
      <c r="E16" s="55" t="s">
        <v>39</v>
      </c>
      <c r="F16" s="56">
        <v>281.67</v>
      </c>
      <c r="G16" s="55">
        <f t="shared" si="2"/>
        <v>1003102.92</v>
      </c>
      <c r="H16" s="56">
        <v>76.3</v>
      </c>
      <c r="I16" s="3">
        <f t="shared" si="5"/>
        <v>135862.07</v>
      </c>
      <c r="J16" s="3">
        <v>38.8</v>
      </c>
      <c r="K16" s="57">
        <v>0</v>
      </c>
      <c r="L16" s="57">
        <f t="shared" si="6"/>
        <v>74335.37</v>
      </c>
      <c r="M16" s="3">
        <f t="shared" si="7"/>
        <v>0</v>
      </c>
      <c r="N16" s="64">
        <v>1</v>
      </c>
      <c r="O16" s="57">
        <f t="shared" si="8"/>
        <v>696.77</v>
      </c>
      <c r="P16" s="58">
        <v>0</v>
      </c>
      <c r="Q16" s="58">
        <f t="shared" si="9"/>
        <v>0</v>
      </c>
      <c r="R16" s="59">
        <f t="shared" si="10"/>
        <v>1213997.13</v>
      </c>
      <c r="S16" s="65">
        <v>559479</v>
      </c>
      <c r="T16" s="61">
        <f t="shared" si="11"/>
        <v>654518.1299999999</v>
      </c>
      <c r="U16" s="58">
        <v>212449</v>
      </c>
      <c r="V16" s="62">
        <f t="shared" si="12"/>
        <v>203951.04</v>
      </c>
      <c r="W16" s="61">
        <v>830235.6799999999</v>
      </c>
      <c r="X16" s="57">
        <f t="shared" si="3"/>
        <v>1328377</v>
      </c>
      <c r="Y16" s="62">
        <f t="shared" si="13"/>
        <v>858469.1699999999</v>
      </c>
      <c r="Z16" s="57">
        <v>841131.49</v>
      </c>
      <c r="AA16" s="62">
        <f t="shared" si="14"/>
        <v>799074.92</v>
      </c>
      <c r="AB16" s="63">
        <f t="shared" si="15"/>
        <v>858469.1699999999</v>
      </c>
      <c r="AC16" s="53"/>
      <c r="AD16" s="53"/>
      <c r="AE16" s="53"/>
      <c r="AF16" s="54"/>
      <c r="AG16" s="73"/>
      <c r="AH16" s="73"/>
      <c r="AI16" s="76"/>
      <c r="AJ16" s="70"/>
      <c r="AK16" s="53"/>
      <c r="AL16" s="53"/>
      <c r="AM16" s="53"/>
      <c r="AN16" s="53"/>
      <c r="AO16" s="54"/>
      <c r="AP16" s="66"/>
      <c r="AQ16" s="54"/>
      <c r="AR16" s="66"/>
      <c r="AS16" s="67"/>
      <c r="AT16" s="67"/>
      <c r="AU16" s="68"/>
      <c r="AV16" s="68"/>
      <c r="AW16" s="67"/>
      <c r="AX16" s="69"/>
      <c r="AY16" s="68"/>
      <c r="AZ16" s="70"/>
      <c r="BA16" s="68"/>
      <c r="BB16" s="71"/>
      <c r="BC16" s="72"/>
      <c r="BD16" s="73"/>
      <c r="BE16" s="71"/>
      <c r="BF16" s="68"/>
      <c r="BG16" s="68"/>
      <c r="BH16" s="68"/>
      <c r="BI16" s="68"/>
      <c r="BJ16" s="74"/>
      <c r="BK16" s="75"/>
      <c r="BL16" s="68"/>
      <c r="BM16" s="73"/>
      <c r="BN16" s="73"/>
      <c r="BO16" s="76"/>
      <c r="BP16" s="70"/>
      <c r="BQ16" s="53"/>
      <c r="BR16" s="53"/>
      <c r="BS16" s="53"/>
      <c r="BT16" s="53"/>
      <c r="BU16" s="54"/>
      <c r="BV16" s="66"/>
      <c r="BW16" s="54"/>
      <c r="BX16" s="66"/>
      <c r="BY16" s="67"/>
      <c r="BZ16" s="67"/>
      <c r="CA16" s="68"/>
      <c r="CB16" s="68"/>
      <c r="CC16" s="67"/>
      <c r="CD16" s="69"/>
      <c r="CE16" s="68"/>
      <c r="CF16" s="70"/>
      <c r="CG16" s="68"/>
      <c r="CH16" s="71"/>
      <c r="CI16" s="72"/>
      <c r="CJ16" s="73"/>
      <c r="CK16" s="71"/>
      <c r="CL16" s="68"/>
      <c r="CM16" s="68"/>
      <c r="CN16" s="68"/>
      <c r="CO16" s="68"/>
      <c r="CP16" s="74"/>
      <c r="CQ16" s="75"/>
      <c r="CR16" s="68"/>
      <c r="CS16" s="73"/>
      <c r="CT16" s="73"/>
      <c r="CU16" s="76"/>
      <c r="CV16" s="70"/>
      <c r="CW16" s="53"/>
      <c r="CX16" s="53"/>
      <c r="CY16" s="53"/>
      <c r="CZ16" s="53"/>
      <c r="DA16" s="54"/>
      <c r="DB16" s="66"/>
      <c r="DC16" s="54"/>
      <c r="DD16" s="66"/>
      <c r="DE16" s="67"/>
      <c r="DF16" s="67"/>
      <c r="DG16" s="68"/>
      <c r="DH16" s="68"/>
      <c r="DI16" s="67"/>
      <c r="DJ16" s="69"/>
      <c r="DK16" s="68"/>
      <c r="DL16" s="70"/>
      <c r="DM16" s="68"/>
      <c r="DN16" s="71"/>
      <c r="DO16" s="72"/>
      <c r="DP16" s="73"/>
      <c r="DQ16" s="71"/>
      <c r="DR16" s="68"/>
      <c r="DS16" s="68"/>
      <c r="DT16" s="68"/>
      <c r="DU16" s="68"/>
      <c r="DV16" s="74"/>
      <c r="DW16" s="75"/>
      <c r="DX16" s="68"/>
      <c r="DY16" s="73"/>
      <c r="DZ16" s="73"/>
      <c r="EA16" s="76"/>
      <c r="EB16" s="70"/>
      <c r="EC16" s="53"/>
      <c r="ED16" s="53"/>
      <c r="EE16" s="53"/>
      <c r="EF16" s="53"/>
      <c r="EG16" s="54"/>
      <c r="EH16" s="66"/>
      <c r="EI16" s="54"/>
      <c r="EJ16" s="66"/>
      <c r="EK16" s="67"/>
      <c r="EL16" s="67"/>
      <c r="EM16" s="68"/>
      <c r="EN16" s="68"/>
      <c r="EO16" s="67"/>
      <c r="EP16" s="69"/>
      <c r="EQ16" s="68"/>
      <c r="ER16" s="70"/>
      <c r="ES16" s="68"/>
      <c r="ET16" s="71"/>
      <c r="EU16" s="72"/>
      <c r="EV16" s="73"/>
      <c r="EW16" s="71"/>
      <c r="EX16" s="68"/>
      <c r="EY16" s="68"/>
      <c r="EZ16" s="68"/>
      <c r="FA16" s="68"/>
      <c r="FB16" s="74"/>
      <c r="FC16" s="75"/>
      <c r="FD16" s="68"/>
      <c r="FE16" s="73"/>
      <c r="FF16" s="73"/>
      <c r="FG16" s="76"/>
      <c r="FH16" s="70"/>
      <c r="FI16" s="53"/>
      <c r="FJ16" s="53"/>
      <c r="FK16" s="53"/>
      <c r="FL16" s="53"/>
      <c r="FM16" s="54"/>
      <c r="FN16" s="66"/>
      <c r="FO16" s="54"/>
      <c r="FP16" s="66"/>
      <c r="FQ16" s="67"/>
      <c r="FR16" s="67"/>
      <c r="FS16" s="68"/>
      <c r="FT16" s="68"/>
      <c r="FU16" s="67"/>
      <c r="FV16" s="69"/>
      <c r="FW16" s="68"/>
      <c r="FX16" s="70"/>
      <c r="FY16" s="68"/>
      <c r="FZ16" s="71"/>
      <c r="GA16" s="72"/>
      <c r="GB16" s="73"/>
      <c r="GC16" s="71"/>
      <c r="GD16" s="68"/>
      <c r="GE16" s="68"/>
      <c r="GF16" s="68"/>
      <c r="GG16" s="68"/>
      <c r="GH16" s="74"/>
      <c r="GI16" s="75"/>
      <c r="GJ16" s="68"/>
      <c r="GK16" s="73"/>
      <c r="GL16" s="73"/>
      <c r="GM16" s="76"/>
      <c r="GN16" s="70"/>
      <c r="GO16" s="53"/>
      <c r="GP16" s="53"/>
      <c r="GQ16" s="53"/>
      <c r="GR16" s="53"/>
      <c r="GS16" s="54"/>
      <c r="GT16" s="66"/>
      <c r="GU16" s="54"/>
      <c r="GV16" s="66"/>
      <c r="GW16" s="67"/>
      <c r="GX16" s="67"/>
      <c r="GY16" s="68"/>
      <c r="GZ16" s="68"/>
      <c r="HA16" s="67"/>
      <c r="HB16" s="69"/>
      <c r="HC16" s="68"/>
      <c r="HD16" s="70"/>
      <c r="HE16" s="68"/>
      <c r="HF16" s="71"/>
      <c r="HG16" s="72"/>
      <c r="HH16" s="73"/>
      <c r="HI16" s="71"/>
      <c r="HJ16" s="68"/>
      <c r="HK16" s="68"/>
      <c r="HL16" s="68"/>
      <c r="HM16" s="68"/>
      <c r="HN16" s="74"/>
      <c r="HO16" s="75"/>
      <c r="HP16" s="68"/>
      <c r="HQ16" s="73"/>
      <c r="HR16" s="73"/>
      <c r="HS16" s="76"/>
      <c r="HT16" s="70"/>
      <c r="HU16" s="53"/>
      <c r="HV16" s="53"/>
      <c r="HW16" s="53"/>
      <c r="HX16" s="53"/>
      <c r="HY16" s="54"/>
      <c r="HZ16" s="66"/>
      <c r="IA16" s="54"/>
      <c r="IB16" s="66"/>
      <c r="IC16" s="67"/>
      <c r="ID16" s="67"/>
      <c r="IE16" s="68"/>
      <c r="IF16" s="68"/>
      <c r="IG16" s="67"/>
      <c r="IH16" s="69"/>
      <c r="II16" s="68"/>
      <c r="IJ16" s="70"/>
      <c r="IK16" s="68"/>
      <c r="IL16" s="71"/>
      <c r="IM16" s="72"/>
      <c r="IN16" s="73"/>
      <c r="IO16" s="71"/>
      <c r="IP16" s="68"/>
      <c r="IQ16" s="68"/>
      <c r="IR16" s="68"/>
      <c r="IS16" s="68"/>
      <c r="IT16" s="74"/>
      <c r="IU16" s="75"/>
      <c r="IV16" s="68"/>
    </row>
    <row r="17" spans="1:256" s="77" customFormat="1" ht="12.75">
      <c r="A17" s="53">
        <v>21</v>
      </c>
      <c r="B17" s="53" t="s">
        <v>40</v>
      </c>
      <c r="C17" s="53" t="b">
        <f t="shared" si="4"/>
        <v>1</v>
      </c>
      <c r="D17" s="53">
        <v>21</v>
      </c>
      <c r="E17" s="55" t="s">
        <v>40</v>
      </c>
      <c r="F17" s="56">
        <v>328.15</v>
      </c>
      <c r="G17" s="55">
        <f t="shared" si="2"/>
        <v>1168630.75</v>
      </c>
      <c r="H17" s="56">
        <v>130.14000000000001</v>
      </c>
      <c r="I17" s="3">
        <f t="shared" si="5"/>
        <v>231731.19</v>
      </c>
      <c r="J17" s="3">
        <v>60.75</v>
      </c>
      <c r="K17" s="57">
        <v>2.4699999999999998</v>
      </c>
      <c r="L17" s="57">
        <f t="shared" si="6"/>
        <v>116388.5</v>
      </c>
      <c r="M17" s="3">
        <f t="shared" si="7"/>
        <v>1721.02</v>
      </c>
      <c r="N17" s="64">
        <v>4</v>
      </c>
      <c r="O17" s="57">
        <f t="shared" si="8"/>
        <v>2787.08</v>
      </c>
      <c r="P17" s="58">
        <v>0</v>
      </c>
      <c r="Q17" s="58">
        <f t="shared" si="9"/>
        <v>0</v>
      </c>
      <c r="R17" s="59">
        <f t="shared" si="10"/>
        <v>1521258.54</v>
      </c>
      <c r="S17" s="65">
        <v>509400</v>
      </c>
      <c r="T17" s="61">
        <f t="shared" si="11"/>
        <v>1011858.54</v>
      </c>
      <c r="U17" s="58">
        <v>1207389</v>
      </c>
      <c r="V17" s="62">
        <f t="shared" si="12"/>
        <v>1159093.44</v>
      </c>
      <c r="W17" s="61">
        <v>2207235.7600000002</v>
      </c>
      <c r="X17" s="57">
        <f t="shared" si="3"/>
        <v>3531577</v>
      </c>
      <c r="Y17" s="62">
        <f t="shared" si="13"/>
        <v>2170951.98</v>
      </c>
      <c r="Z17" s="57">
        <v>2179342.4200000004</v>
      </c>
      <c r="AA17" s="62">
        <f t="shared" si="14"/>
        <v>2070375.3</v>
      </c>
      <c r="AB17" s="63">
        <f t="shared" si="15"/>
        <v>2170951.98</v>
      </c>
      <c r="AC17" s="53"/>
      <c r="AD17" s="53"/>
      <c r="AE17" s="53"/>
      <c r="AF17" s="54"/>
      <c r="AG17" s="73"/>
      <c r="AH17" s="73"/>
      <c r="AI17" s="76"/>
      <c r="AJ17" s="70"/>
      <c r="AK17" s="53"/>
      <c r="AL17" s="53"/>
      <c r="AM17" s="53"/>
      <c r="AN17" s="53"/>
      <c r="AO17" s="54"/>
      <c r="AP17" s="66"/>
      <c r="AQ17" s="54"/>
      <c r="AR17" s="66"/>
      <c r="AS17" s="67"/>
      <c r="AT17" s="67"/>
      <c r="AU17" s="68"/>
      <c r="AV17" s="68"/>
      <c r="AW17" s="67"/>
      <c r="AX17" s="69"/>
      <c r="AY17" s="68"/>
      <c r="AZ17" s="70"/>
      <c r="BA17" s="68"/>
      <c r="BB17" s="71"/>
      <c r="BC17" s="72"/>
      <c r="BD17" s="73"/>
      <c r="BE17" s="71"/>
      <c r="BF17" s="68"/>
      <c r="BG17" s="68"/>
      <c r="BH17" s="68"/>
      <c r="BI17" s="68"/>
      <c r="BJ17" s="74"/>
      <c r="BK17" s="75"/>
      <c r="BL17" s="68"/>
      <c r="BM17" s="73"/>
      <c r="BN17" s="73"/>
      <c r="BO17" s="76"/>
      <c r="BP17" s="70"/>
      <c r="BQ17" s="53"/>
      <c r="BR17" s="53"/>
      <c r="BS17" s="53"/>
      <c r="BT17" s="53"/>
      <c r="BU17" s="54"/>
      <c r="BV17" s="66"/>
      <c r="BW17" s="54"/>
      <c r="BX17" s="66"/>
      <c r="BY17" s="67"/>
      <c r="BZ17" s="67"/>
      <c r="CA17" s="68"/>
      <c r="CB17" s="68"/>
      <c r="CC17" s="67"/>
      <c r="CD17" s="69"/>
      <c r="CE17" s="68"/>
      <c r="CF17" s="70"/>
      <c r="CG17" s="68"/>
      <c r="CH17" s="71"/>
      <c r="CI17" s="72"/>
      <c r="CJ17" s="73"/>
      <c r="CK17" s="71"/>
      <c r="CL17" s="68"/>
      <c r="CM17" s="68"/>
      <c r="CN17" s="68"/>
      <c r="CO17" s="68"/>
      <c r="CP17" s="74"/>
      <c r="CQ17" s="75"/>
      <c r="CR17" s="68"/>
      <c r="CS17" s="73"/>
      <c r="CT17" s="73"/>
      <c r="CU17" s="76"/>
      <c r="CV17" s="70"/>
      <c r="CW17" s="53"/>
      <c r="CX17" s="53"/>
      <c r="CY17" s="53"/>
      <c r="CZ17" s="53"/>
      <c r="DA17" s="54"/>
      <c r="DB17" s="66"/>
      <c r="DC17" s="54"/>
      <c r="DD17" s="66"/>
      <c r="DE17" s="67"/>
      <c r="DF17" s="67"/>
      <c r="DG17" s="68"/>
      <c r="DH17" s="68"/>
      <c r="DI17" s="67"/>
      <c r="DJ17" s="69"/>
      <c r="DK17" s="68"/>
      <c r="DL17" s="70"/>
      <c r="DM17" s="68"/>
      <c r="DN17" s="71"/>
      <c r="DO17" s="72"/>
      <c r="DP17" s="73"/>
      <c r="DQ17" s="71"/>
      <c r="DR17" s="68"/>
      <c r="DS17" s="68"/>
      <c r="DT17" s="68"/>
      <c r="DU17" s="68"/>
      <c r="DV17" s="74"/>
      <c r="DW17" s="75"/>
      <c r="DX17" s="68"/>
      <c r="DY17" s="73"/>
      <c r="DZ17" s="73"/>
      <c r="EA17" s="76"/>
      <c r="EB17" s="70"/>
      <c r="EC17" s="53"/>
      <c r="ED17" s="53"/>
      <c r="EE17" s="53"/>
      <c r="EF17" s="53"/>
      <c r="EG17" s="54"/>
      <c r="EH17" s="66"/>
      <c r="EI17" s="54"/>
      <c r="EJ17" s="66"/>
      <c r="EK17" s="67"/>
      <c r="EL17" s="67"/>
      <c r="EM17" s="68"/>
      <c r="EN17" s="68"/>
      <c r="EO17" s="67"/>
      <c r="EP17" s="69"/>
      <c r="EQ17" s="68"/>
      <c r="ER17" s="70"/>
      <c r="ES17" s="68"/>
      <c r="ET17" s="71"/>
      <c r="EU17" s="72"/>
      <c r="EV17" s="73"/>
      <c r="EW17" s="71"/>
      <c r="EX17" s="68"/>
      <c r="EY17" s="68"/>
      <c r="EZ17" s="68"/>
      <c r="FA17" s="68"/>
      <c r="FB17" s="74"/>
      <c r="FC17" s="75"/>
      <c r="FD17" s="68"/>
      <c r="FE17" s="73"/>
      <c r="FF17" s="73"/>
      <c r="FG17" s="76"/>
      <c r="FH17" s="70"/>
      <c r="FI17" s="53"/>
      <c r="FJ17" s="53"/>
      <c r="FK17" s="53"/>
      <c r="FL17" s="53"/>
      <c r="FM17" s="54"/>
      <c r="FN17" s="66"/>
      <c r="FO17" s="54"/>
      <c r="FP17" s="66"/>
      <c r="FQ17" s="67"/>
      <c r="FR17" s="67"/>
      <c r="FS17" s="68"/>
      <c r="FT17" s="68"/>
      <c r="FU17" s="67"/>
      <c r="FV17" s="69"/>
      <c r="FW17" s="68"/>
      <c r="FX17" s="70"/>
      <c r="FY17" s="68"/>
      <c r="FZ17" s="71"/>
      <c r="GA17" s="72"/>
      <c r="GB17" s="73"/>
      <c r="GC17" s="71"/>
      <c r="GD17" s="68"/>
      <c r="GE17" s="68"/>
      <c r="GF17" s="68"/>
      <c r="GG17" s="68"/>
      <c r="GH17" s="74"/>
      <c r="GI17" s="75"/>
      <c r="GJ17" s="68"/>
      <c r="GK17" s="73"/>
      <c r="GL17" s="73"/>
      <c r="GM17" s="76"/>
      <c r="GN17" s="70"/>
      <c r="GO17" s="53"/>
      <c r="GP17" s="53"/>
      <c r="GQ17" s="53"/>
      <c r="GR17" s="53"/>
      <c r="GS17" s="54"/>
      <c r="GT17" s="66"/>
      <c r="GU17" s="54"/>
      <c r="GV17" s="66"/>
      <c r="GW17" s="67"/>
      <c r="GX17" s="67"/>
      <c r="GY17" s="68"/>
      <c r="GZ17" s="68"/>
      <c r="HA17" s="67"/>
      <c r="HB17" s="69"/>
      <c r="HC17" s="68"/>
      <c r="HD17" s="70"/>
      <c r="HE17" s="68"/>
      <c r="HF17" s="71"/>
      <c r="HG17" s="72"/>
      <c r="HH17" s="73"/>
      <c r="HI17" s="71"/>
      <c r="HJ17" s="68"/>
      <c r="HK17" s="68"/>
      <c r="HL17" s="68"/>
      <c r="HM17" s="68"/>
      <c r="HN17" s="74"/>
      <c r="HO17" s="75"/>
      <c r="HP17" s="68"/>
      <c r="HQ17" s="73"/>
      <c r="HR17" s="73"/>
      <c r="HS17" s="76"/>
      <c r="HT17" s="70"/>
      <c r="HU17" s="53"/>
      <c r="HV17" s="53"/>
      <c r="HW17" s="53"/>
      <c r="HX17" s="53"/>
      <c r="HY17" s="54"/>
      <c r="HZ17" s="66"/>
      <c r="IA17" s="54"/>
      <c r="IB17" s="66"/>
      <c r="IC17" s="67"/>
      <c r="ID17" s="67"/>
      <c r="IE17" s="68"/>
      <c r="IF17" s="68"/>
      <c r="IG17" s="67"/>
      <c r="IH17" s="69"/>
      <c r="II17" s="68"/>
      <c r="IJ17" s="70"/>
      <c r="IK17" s="68"/>
      <c r="IL17" s="71"/>
      <c r="IM17" s="72"/>
      <c r="IN17" s="73"/>
      <c r="IO17" s="71"/>
      <c r="IP17" s="68"/>
      <c r="IQ17" s="68"/>
      <c r="IR17" s="68"/>
      <c r="IS17" s="68"/>
      <c r="IT17" s="74"/>
      <c r="IU17" s="75"/>
      <c r="IV17" s="68"/>
    </row>
    <row r="18" spans="1:256" s="77" customFormat="1" ht="12.75">
      <c r="A18" s="53">
        <v>23</v>
      </c>
      <c r="B18" s="53" t="s">
        <v>41</v>
      </c>
      <c r="C18" s="53" t="b">
        <f t="shared" si="4"/>
        <v>1</v>
      </c>
      <c r="D18" s="53">
        <v>23</v>
      </c>
      <c r="E18" s="55" t="s">
        <v>41</v>
      </c>
      <c r="F18" s="56">
        <v>206.25</v>
      </c>
      <c r="G18" s="55">
        <f t="shared" si="2"/>
        <v>734511.94</v>
      </c>
      <c r="H18" s="56">
        <v>108.6</v>
      </c>
      <c r="I18" s="3">
        <f t="shared" si="5"/>
        <v>193376.42</v>
      </c>
      <c r="J18" s="3">
        <v>27.68</v>
      </c>
      <c r="K18" s="57">
        <v>2</v>
      </c>
      <c r="L18" s="57">
        <f t="shared" si="6"/>
        <v>53031</v>
      </c>
      <c r="M18" s="3">
        <f t="shared" si="7"/>
        <v>1393.54</v>
      </c>
      <c r="N18" s="64">
        <v>0</v>
      </c>
      <c r="O18" s="57">
        <f t="shared" si="8"/>
        <v>0</v>
      </c>
      <c r="P18" s="58">
        <v>0</v>
      </c>
      <c r="Q18" s="58">
        <f t="shared" si="9"/>
        <v>0</v>
      </c>
      <c r="R18" s="59">
        <f t="shared" si="10"/>
        <v>982312.9</v>
      </c>
      <c r="S18" s="65">
        <v>562071</v>
      </c>
      <c r="T18" s="61">
        <f t="shared" si="11"/>
        <v>420241.9</v>
      </c>
      <c r="U18" s="58">
        <v>275155</v>
      </c>
      <c r="V18" s="62">
        <f t="shared" si="12"/>
        <v>264148.8</v>
      </c>
      <c r="W18" s="61">
        <v>795535.52</v>
      </c>
      <c r="X18" s="57">
        <f t="shared" si="3"/>
        <v>1272857</v>
      </c>
      <c r="Y18" s="62">
        <f t="shared" si="13"/>
        <v>684390.7</v>
      </c>
      <c r="Z18" s="57">
        <v>686114.5900000002</v>
      </c>
      <c r="AA18" s="62">
        <f t="shared" si="14"/>
        <v>651808.86</v>
      </c>
      <c r="AB18" s="63">
        <f t="shared" si="15"/>
        <v>684390.7</v>
      </c>
      <c r="AC18" s="53"/>
      <c r="AD18" s="53"/>
      <c r="AE18" s="53"/>
      <c r="AF18" s="54"/>
      <c r="AG18" s="73"/>
      <c r="AH18" s="73"/>
      <c r="AI18" s="76"/>
      <c r="AJ18" s="70"/>
      <c r="AK18" s="53"/>
      <c r="AL18" s="53"/>
      <c r="AM18" s="53"/>
      <c r="AN18" s="53"/>
      <c r="AO18" s="54"/>
      <c r="AP18" s="66"/>
      <c r="AQ18" s="54"/>
      <c r="AR18" s="66"/>
      <c r="AS18" s="67"/>
      <c r="AT18" s="67"/>
      <c r="AU18" s="68"/>
      <c r="AV18" s="68"/>
      <c r="AW18" s="67"/>
      <c r="AX18" s="69"/>
      <c r="AY18" s="68"/>
      <c r="AZ18" s="70"/>
      <c r="BA18" s="68"/>
      <c r="BB18" s="71"/>
      <c r="BC18" s="72"/>
      <c r="BD18" s="73"/>
      <c r="BE18" s="71"/>
      <c r="BF18" s="68"/>
      <c r="BG18" s="68"/>
      <c r="BH18" s="68"/>
      <c r="BI18" s="68"/>
      <c r="BJ18" s="74"/>
      <c r="BK18" s="75"/>
      <c r="BL18" s="68"/>
      <c r="BM18" s="73"/>
      <c r="BN18" s="73"/>
      <c r="BO18" s="76"/>
      <c r="BP18" s="70"/>
      <c r="BQ18" s="53"/>
      <c r="BR18" s="53"/>
      <c r="BS18" s="53"/>
      <c r="BT18" s="53"/>
      <c r="BU18" s="54"/>
      <c r="BV18" s="66"/>
      <c r="BW18" s="54"/>
      <c r="BX18" s="66"/>
      <c r="BY18" s="67"/>
      <c r="BZ18" s="67"/>
      <c r="CA18" s="68"/>
      <c r="CB18" s="68"/>
      <c r="CC18" s="67"/>
      <c r="CD18" s="69"/>
      <c r="CE18" s="68"/>
      <c r="CF18" s="70"/>
      <c r="CG18" s="68"/>
      <c r="CH18" s="71"/>
      <c r="CI18" s="72"/>
      <c r="CJ18" s="73"/>
      <c r="CK18" s="71"/>
      <c r="CL18" s="68"/>
      <c r="CM18" s="68"/>
      <c r="CN18" s="68"/>
      <c r="CO18" s="68"/>
      <c r="CP18" s="74"/>
      <c r="CQ18" s="75"/>
      <c r="CR18" s="68"/>
      <c r="CS18" s="73"/>
      <c r="CT18" s="73"/>
      <c r="CU18" s="76"/>
      <c r="CV18" s="70"/>
      <c r="CW18" s="53"/>
      <c r="CX18" s="53"/>
      <c r="CY18" s="53"/>
      <c r="CZ18" s="53"/>
      <c r="DA18" s="54"/>
      <c r="DB18" s="66"/>
      <c r="DC18" s="54"/>
      <c r="DD18" s="66"/>
      <c r="DE18" s="67"/>
      <c r="DF18" s="67"/>
      <c r="DG18" s="68"/>
      <c r="DH18" s="68"/>
      <c r="DI18" s="67"/>
      <c r="DJ18" s="69"/>
      <c r="DK18" s="68"/>
      <c r="DL18" s="70"/>
      <c r="DM18" s="68"/>
      <c r="DN18" s="71"/>
      <c r="DO18" s="72"/>
      <c r="DP18" s="73"/>
      <c r="DQ18" s="71"/>
      <c r="DR18" s="68"/>
      <c r="DS18" s="68"/>
      <c r="DT18" s="68"/>
      <c r="DU18" s="68"/>
      <c r="DV18" s="74"/>
      <c r="DW18" s="75"/>
      <c r="DX18" s="68"/>
      <c r="DY18" s="73"/>
      <c r="DZ18" s="73"/>
      <c r="EA18" s="76"/>
      <c r="EB18" s="70"/>
      <c r="EC18" s="53"/>
      <c r="ED18" s="53"/>
      <c r="EE18" s="53"/>
      <c r="EF18" s="53"/>
      <c r="EG18" s="54"/>
      <c r="EH18" s="66"/>
      <c r="EI18" s="54"/>
      <c r="EJ18" s="66"/>
      <c r="EK18" s="67"/>
      <c r="EL18" s="67"/>
      <c r="EM18" s="68"/>
      <c r="EN18" s="68"/>
      <c r="EO18" s="67"/>
      <c r="EP18" s="69"/>
      <c r="EQ18" s="68"/>
      <c r="ER18" s="70"/>
      <c r="ES18" s="68"/>
      <c r="ET18" s="71"/>
      <c r="EU18" s="72"/>
      <c r="EV18" s="73"/>
      <c r="EW18" s="71"/>
      <c r="EX18" s="68"/>
      <c r="EY18" s="68"/>
      <c r="EZ18" s="68"/>
      <c r="FA18" s="68"/>
      <c r="FB18" s="74"/>
      <c r="FC18" s="75"/>
      <c r="FD18" s="68"/>
      <c r="FE18" s="73"/>
      <c r="FF18" s="73"/>
      <c r="FG18" s="76"/>
      <c r="FH18" s="70"/>
      <c r="FI18" s="53"/>
      <c r="FJ18" s="53"/>
      <c r="FK18" s="53"/>
      <c r="FL18" s="53"/>
      <c r="FM18" s="54"/>
      <c r="FN18" s="66"/>
      <c r="FO18" s="54"/>
      <c r="FP18" s="66"/>
      <c r="FQ18" s="67"/>
      <c r="FR18" s="67"/>
      <c r="FS18" s="68"/>
      <c r="FT18" s="68"/>
      <c r="FU18" s="67"/>
      <c r="FV18" s="69"/>
      <c r="FW18" s="68"/>
      <c r="FX18" s="70"/>
      <c r="FY18" s="68"/>
      <c r="FZ18" s="71"/>
      <c r="GA18" s="72"/>
      <c r="GB18" s="73"/>
      <c r="GC18" s="71"/>
      <c r="GD18" s="68"/>
      <c r="GE18" s="68"/>
      <c r="GF18" s="68"/>
      <c r="GG18" s="68"/>
      <c r="GH18" s="74"/>
      <c r="GI18" s="75"/>
      <c r="GJ18" s="68"/>
      <c r="GK18" s="73"/>
      <c r="GL18" s="73"/>
      <c r="GM18" s="76"/>
      <c r="GN18" s="70"/>
      <c r="GO18" s="53"/>
      <c r="GP18" s="53"/>
      <c r="GQ18" s="53"/>
      <c r="GR18" s="53"/>
      <c r="GS18" s="54"/>
      <c r="GT18" s="66"/>
      <c r="GU18" s="54"/>
      <c r="GV18" s="66"/>
      <c r="GW18" s="67"/>
      <c r="GX18" s="67"/>
      <c r="GY18" s="68"/>
      <c r="GZ18" s="68"/>
      <c r="HA18" s="67"/>
      <c r="HB18" s="69"/>
      <c r="HC18" s="68"/>
      <c r="HD18" s="70"/>
      <c r="HE18" s="68"/>
      <c r="HF18" s="71"/>
      <c r="HG18" s="72"/>
      <c r="HH18" s="73"/>
      <c r="HI18" s="71"/>
      <c r="HJ18" s="68"/>
      <c r="HK18" s="68"/>
      <c r="HL18" s="68"/>
      <c r="HM18" s="68"/>
      <c r="HN18" s="74"/>
      <c r="HO18" s="75"/>
      <c r="HP18" s="68"/>
      <c r="HQ18" s="73"/>
      <c r="HR18" s="73"/>
      <c r="HS18" s="76"/>
      <c r="HT18" s="70"/>
      <c r="HU18" s="53"/>
      <c r="HV18" s="53"/>
      <c r="HW18" s="53"/>
      <c r="HX18" s="53"/>
      <c r="HY18" s="54"/>
      <c r="HZ18" s="66"/>
      <c r="IA18" s="54"/>
      <c r="IB18" s="66"/>
      <c r="IC18" s="67"/>
      <c r="ID18" s="67"/>
      <c r="IE18" s="68"/>
      <c r="IF18" s="68"/>
      <c r="IG18" s="67"/>
      <c r="IH18" s="69"/>
      <c r="II18" s="68"/>
      <c r="IJ18" s="70"/>
      <c r="IK18" s="68"/>
      <c r="IL18" s="71"/>
      <c r="IM18" s="72"/>
      <c r="IN18" s="73"/>
      <c r="IO18" s="71"/>
      <c r="IP18" s="68"/>
      <c r="IQ18" s="68"/>
      <c r="IR18" s="68"/>
      <c r="IS18" s="68"/>
      <c r="IT18" s="74"/>
      <c r="IU18" s="75"/>
      <c r="IV18" s="68"/>
    </row>
    <row r="19" spans="1:256" s="77" customFormat="1" ht="12.75">
      <c r="A19" s="53">
        <v>27</v>
      </c>
      <c r="B19" s="53" t="s">
        <v>42</v>
      </c>
      <c r="C19" s="53" t="b">
        <f t="shared" si="4"/>
        <v>1</v>
      </c>
      <c r="D19" s="53">
        <v>27</v>
      </c>
      <c r="E19" s="55" t="s">
        <v>42</v>
      </c>
      <c r="F19" s="56">
        <v>806.28</v>
      </c>
      <c r="G19" s="55">
        <f t="shared" si="2"/>
        <v>2871380.78</v>
      </c>
      <c r="H19" s="56">
        <v>53.47</v>
      </c>
      <c r="I19" s="3">
        <f t="shared" si="5"/>
        <v>95210.29</v>
      </c>
      <c r="J19" s="3">
        <v>126.55</v>
      </c>
      <c r="K19" s="57">
        <v>1</v>
      </c>
      <c r="L19" s="57">
        <f t="shared" si="6"/>
        <v>242452.08</v>
      </c>
      <c r="M19" s="3">
        <f t="shared" si="7"/>
        <v>696.77</v>
      </c>
      <c r="N19" s="64">
        <v>1</v>
      </c>
      <c r="O19" s="57">
        <f t="shared" si="8"/>
        <v>696.77</v>
      </c>
      <c r="P19" s="58">
        <v>0.6</v>
      </c>
      <c r="Q19" s="58">
        <f t="shared" si="9"/>
        <v>2136.76</v>
      </c>
      <c r="R19" s="59">
        <f t="shared" si="10"/>
        <v>3212573.4499999997</v>
      </c>
      <c r="S19" s="65">
        <v>2047461</v>
      </c>
      <c r="T19" s="61">
        <f t="shared" si="11"/>
        <v>1165112.4499999997</v>
      </c>
      <c r="U19" s="58">
        <v>0</v>
      </c>
      <c r="V19" s="62">
        <f t="shared" si="12"/>
        <v>0</v>
      </c>
      <c r="W19" s="61">
        <v>1319467</v>
      </c>
      <c r="X19" s="57">
        <f t="shared" si="3"/>
        <v>2111147</v>
      </c>
      <c r="Y19" s="62">
        <f t="shared" si="13"/>
        <v>1165112.4499999997</v>
      </c>
      <c r="Z19" s="57">
        <v>1257161.48</v>
      </c>
      <c r="AA19" s="62">
        <f t="shared" si="14"/>
        <v>1194303.41</v>
      </c>
      <c r="AB19" s="63">
        <f t="shared" si="15"/>
        <v>1194303.41</v>
      </c>
      <c r="AC19" s="53"/>
      <c r="AD19" s="53"/>
      <c r="AE19" s="53"/>
      <c r="AF19" s="54"/>
      <c r="AG19" s="73"/>
      <c r="AH19" s="73"/>
      <c r="AI19" s="76"/>
      <c r="AJ19" s="70"/>
      <c r="AK19" s="53"/>
      <c r="AL19" s="53"/>
      <c r="AM19" s="53"/>
      <c r="AN19" s="53"/>
      <c r="AO19" s="54"/>
      <c r="AP19" s="66"/>
      <c r="AQ19" s="54"/>
      <c r="AR19" s="66"/>
      <c r="AS19" s="67"/>
      <c r="AT19" s="67"/>
      <c r="AU19" s="68"/>
      <c r="AV19" s="68"/>
      <c r="AW19" s="67"/>
      <c r="AX19" s="69"/>
      <c r="AY19" s="68"/>
      <c r="AZ19" s="70"/>
      <c r="BA19" s="68"/>
      <c r="BB19" s="71"/>
      <c r="BC19" s="72"/>
      <c r="BD19" s="73"/>
      <c r="BE19" s="71"/>
      <c r="BF19" s="68"/>
      <c r="BG19" s="68"/>
      <c r="BH19" s="68"/>
      <c r="BI19" s="68"/>
      <c r="BJ19" s="74"/>
      <c r="BK19" s="75"/>
      <c r="BL19" s="68"/>
      <c r="BM19" s="73"/>
      <c r="BN19" s="73"/>
      <c r="BO19" s="76"/>
      <c r="BP19" s="70"/>
      <c r="BQ19" s="53"/>
      <c r="BR19" s="53"/>
      <c r="BS19" s="53"/>
      <c r="BT19" s="53"/>
      <c r="BU19" s="54"/>
      <c r="BV19" s="66"/>
      <c r="BW19" s="54"/>
      <c r="BX19" s="66"/>
      <c r="BY19" s="67"/>
      <c r="BZ19" s="67"/>
      <c r="CA19" s="68"/>
      <c r="CB19" s="68"/>
      <c r="CC19" s="67"/>
      <c r="CD19" s="69"/>
      <c r="CE19" s="68"/>
      <c r="CF19" s="70"/>
      <c r="CG19" s="68"/>
      <c r="CH19" s="71"/>
      <c r="CI19" s="72"/>
      <c r="CJ19" s="73"/>
      <c r="CK19" s="71"/>
      <c r="CL19" s="68"/>
      <c r="CM19" s="68"/>
      <c r="CN19" s="68"/>
      <c r="CO19" s="68"/>
      <c r="CP19" s="74"/>
      <c r="CQ19" s="75"/>
      <c r="CR19" s="68"/>
      <c r="CS19" s="73"/>
      <c r="CT19" s="73"/>
      <c r="CU19" s="76"/>
      <c r="CV19" s="70"/>
      <c r="CW19" s="53"/>
      <c r="CX19" s="53"/>
      <c r="CY19" s="53"/>
      <c r="CZ19" s="53"/>
      <c r="DA19" s="54"/>
      <c r="DB19" s="66"/>
      <c r="DC19" s="54"/>
      <c r="DD19" s="66"/>
      <c r="DE19" s="67"/>
      <c r="DF19" s="67"/>
      <c r="DG19" s="68"/>
      <c r="DH19" s="68"/>
      <c r="DI19" s="67"/>
      <c r="DJ19" s="69"/>
      <c r="DK19" s="68"/>
      <c r="DL19" s="70"/>
      <c r="DM19" s="68"/>
      <c r="DN19" s="71"/>
      <c r="DO19" s="72"/>
      <c r="DP19" s="73"/>
      <c r="DQ19" s="71"/>
      <c r="DR19" s="68"/>
      <c r="DS19" s="68"/>
      <c r="DT19" s="68"/>
      <c r="DU19" s="68"/>
      <c r="DV19" s="74"/>
      <c r="DW19" s="75"/>
      <c r="DX19" s="68"/>
      <c r="DY19" s="73"/>
      <c r="DZ19" s="73"/>
      <c r="EA19" s="76"/>
      <c r="EB19" s="70"/>
      <c r="EC19" s="53"/>
      <c r="ED19" s="53"/>
      <c r="EE19" s="53"/>
      <c r="EF19" s="53"/>
      <c r="EG19" s="54"/>
      <c r="EH19" s="66"/>
      <c r="EI19" s="54"/>
      <c r="EJ19" s="66"/>
      <c r="EK19" s="67"/>
      <c r="EL19" s="67"/>
      <c r="EM19" s="68"/>
      <c r="EN19" s="68"/>
      <c r="EO19" s="67"/>
      <c r="EP19" s="69"/>
      <c r="EQ19" s="68"/>
      <c r="ER19" s="70"/>
      <c r="ES19" s="68"/>
      <c r="ET19" s="71"/>
      <c r="EU19" s="72"/>
      <c r="EV19" s="73"/>
      <c r="EW19" s="71"/>
      <c r="EX19" s="68"/>
      <c r="EY19" s="68"/>
      <c r="EZ19" s="68"/>
      <c r="FA19" s="68"/>
      <c r="FB19" s="74"/>
      <c r="FC19" s="75"/>
      <c r="FD19" s="68"/>
      <c r="FE19" s="73"/>
      <c r="FF19" s="73"/>
      <c r="FG19" s="76"/>
      <c r="FH19" s="70"/>
      <c r="FI19" s="53"/>
      <c r="FJ19" s="53"/>
      <c r="FK19" s="53"/>
      <c r="FL19" s="53"/>
      <c r="FM19" s="54"/>
      <c r="FN19" s="66"/>
      <c r="FO19" s="54"/>
      <c r="FP19" s="66"/>
      <c r="FQ19" s="67"/>
      <c r="FR19" s="67"/>
      <c r="FS19" s="68"/>
      <c r="FT19" s="68"/>
      <c r="FU19" s="67"/>
      <c r="FV19" s="69"/>
      <c r="FW19" s="68"/>
      <c r="FX19" s="70"/>
      <c r="FY19" s="68"/>
      <c r="FZ19" s="71"/>
      <c r="GA19" s="72"/>
      <c r="GB19" s="73"/>
      <c r="GC19" s="71"/>
      <c r="GD19" s="68"/>
      <c r="GE19" s="68"/>
      <c r="GF19" s="68"/>
      <c r="GG19" s="68"/>
      <c r="GH19" s="74"/>
      <c r="GI19" s="75"/>
      <c r="GJ19" s="68"/>
      <c r="GK19" s="73"/>
      <c r="GL19" s="73"/>
      <c r="GM19" s="76"/>
      <c r="GN19" s="70"/>
      <c r="GO19" s="53"/>
      <c r="GP19" s="53"/>
      <c r="GQ19" s="53"/>
      <c r="GR19" s="53"/>
      <c r="GS19" s="54"/>
      <c r="GT19" s="66"/>
      <c r="GU19" s="54"/>
      <c r="GV19" s="66"/>
      <c r="GW19" s="67"/>
      <c r="GX19" s="67"/>
      <c r="GY19" s="68"/>
      <c r="GZ19" s="68"/>
      <c r="HA19" s="67"/>
      <c r="HB19" s="69"/>
      <c r="HC19" s="68"/>
      <c r="HD19" s="70"/>
      <c r="HE19" s="68"/>
      <c r="HF19" s="71"/>
      <c r="HG19" s="72"/>
      <c r="HH19" s="73"/>
      <c r="HI19" s="71"/>
      <c r="HJ19" s="68"/>
      <c r="HK19" s="68"/>
      <c r="HL19" s="68"/>
      <c r="HM19" s="68"/>
      <c r="HN19" s="74"/>
      <c r="HO19" s="75"/>
      <c r="HP19" s="68"/>
      <c r="HQ19" s="73"/>
      <c r="HR19" s="73"/>
      <c r="HS19" s="76"/>
      <c r="HT19" s="70"/>
      <c r="HU19" s="53"/>
      <c r="HV19" s="53"/>
      <c r="HW19" s="53"/>
      <c r="HX19" s="53"/>
      <c r="HY19" s="54"/>
      <c r="HZ19" s="66"/>
      <c r="IA19" s="54"/>
      <c r="IB19" s="66"/>
      <c r="IC19" s="67"/>
      <c r="ID19" s="67"/>
      <c r="IE19" s="68"/>
      <c r="IF19" s="68"/>
      <c r="IG19" s="67"/>
      <c r="IH19" s="69"/>
      <c r="II19" s="68"/>
      <c r="IJ19" s="70"/>
      <c r="IK19" s="68"/>
      <c r="IL19" s="71"/>
      <c r="IM19" s="72"/>
      <c r="IN19" s="73"/>
      <c r="IO19" s="71"/>
      <c r="IP19" s="68"/>
      <c r="IQ19" s="68"/>
      <c r="IR19" s="68"/>
      <c r="IS19" s="68"/>
      <c r="IT19" s="74"/>
      <c r="IU19" s="75"/>
      <c r="IV19" s="68"/>
    </row>
    <row r="20" spans="1:256" s="77" customFormat="1" ht="12.75">
      <c r="A20" s="53">
        <v>29</v>
      </c>
      <c r="B20" s="53" t="s">
        <v>43</v>
      </c>
      <c r="C20" s="53" t="b">
        <f t="shared" si="4"/>
        <v>1</v>
      </c>
      <c r="D20" s="53">
        <v>29</v>
      </c>
      <c r="E20" s="55" t="s">
        <v>43</v>
      </c>
      <c r="F20" s="56">
        <v>862.8100000000001</v>
      </c>
      <c r="G20" s="55">
        <f t="shared" si="2"/>
        <v>3072699.37</v>
      </c>
      <c r="H20" s="56">
        <v>86.62</v>
      </c>
      <c r="I20" s="3">
        <f t="shared" si="5"/>
        <v>154238.17</v>
      </c>
      <c r="J20" s="3">
        <v>128.76999999999998</v>
      </c>
      <c r="K20" s="57">
        <v>3</v>
      </c>
      <c r="L20" s="57">
        <f t="shared" si="6"/>
        <v>246705.29</v>
      </c>
      <c r="M20" s="3">
        <f t="shared" si="7"/>
        <v>2090.31</v>
      </c>
      <c r="N20" s="64">
        <v>6.4</v>
      </c>
      <c r="O20" s="57">
        <f t="shared" si="8"/>
        <v>4459.33</v>
      </c>
      <c r="P20" s="58">
        <v>0</v>
      </c>
      <c r="Q20" s="58">
        <f t="shared" si="9"/>
        <v>0</v>
      </c>
      <c r="R20" s="59">
        <f t="shared" si="10"/>
        <v>3480192.47</v>
      </c>
      <c r="S20" s="65">
        <v>1596724</v>
      </c>
      <c r="T20" s="61">
        <f t="shared" si="11"/>
        <v>1883468.4700000002</v>
      </c>
      <c r="U20" s="58">
        <v>69205</v>
      </c>
      <c r="V20" s="62">
        <f t="shared" si="12"/>
        <v>66436.8</v>
      </c>
      <c r="W20" s="61">
        <v>1896368.3000000003</v>
      </c>
      <c r="X20" s="57">
        <f t="shared" si="3"/>
        <v>3034189</v>
      </c>
      <c r="Y20" s="62">
        <f t="shared" si="13"/>
        <v>1949905.2700000003</v>
      </c>
      <c r="Z20" s="57">
        <v>1957734.05</v>
      </c>
      <c r="AA20" s="62">
        <f t="shared" si="14"/>
        <v>1859847.35</v>
      </c>
      <c r="AB20" s="63">
        <f t="shared" si="15"/>
        <v>1949905.2700000003</v>
      </c>
      <c r="AC20" s="53"/>
      <c r="AD20" s="53"/>
      <c r="AE20" s="53"/>
      <c r="AF20" s="54"/>
      <c r="AG20" s="73"/>
      <c r="AH20" s="73"/>
      <c r="AI20" s="76"/>
      <c r="AJ20" s="70"/>
      <c r="AK20" s="53"/>
      <c r="AL20" s="53"/>
      <c r="AM20" s="53"/>
      <c r="AN20" s="53"/>
      <c r="AO20" s="54"/>
      <c r="AP20" s="66"/>
      <c r="AQ20" s="54"/>
      <c r="AR20" s="66"/>
      <c r="AS20" s="67"/>
      <c r="AT20" s="67"/>
      <c r="AU20" s="68"/>
      <c r="AV20" s="68"/>
      <c r="AW20" s="67"/>
      <c r="AX20" s="69"/>
      <c r="AY20" s="68"/>
      <c r="AZ20" s="70"/>
      <c r="BA20" s="68"/>
      <c r="BB20" s="71"/>
      <c r="BC20" s="72"/>
      <c r="BD20" s="73"/>
      <c r="BE20" s="71"/>
      <c r="BF20" s="68"/>
      <c r="BG20" s="68"/>
      <c r="BH20" s="68"/>
      <c r="BI20" s="68"/>
      <c r="BJ20" s="74"/>
      <c r="BK20" s="75"/>
      <c r="BL20" s="68"/>
      <c r="BM20" s="73"/>
      <c r="BN20" s="73"/>
      <c r="BO20" s="76"/>
      <c r="BP20" s="70"/>
      <c r="BQ20" s="53"/>
      <c r="BR20" s="53"/>
      <c r="BS20" s="53"/>
      <c r="BT20" s="53"/>
      <c r="BU20" s="54"/>
      <c r="BV20" s="66"/>
      <c r="BW20" s="54"/>
      <c r="BX20" s="66"/>
      <c r="BY20" s="67"/>
      <c r="BZ20" s="67"/>
      <c r="CA20" s="68"/>
      <c r="CB20" s="68"/>
      <c r="CC20" s="67"/>
      <c r="CD20" s="69"/>
      <c r="CE20" s="68"/>
      <c r="CF20" s="70"/>
      <c r="CG20" s="68"/>
      <c r="CH20" s="71"/>
      <c r="CI20" s="72"/>
      <c r="CJ20" s="73"/>
      <c r="CK20" s="71"/>
      <c r="CL20" s="68"/>
      <c r="CM20" s="68"/>
      <c r="CN20" s="68"/>
      <c r="CO20" s="68"/>
      <c r="CP20" s="74"/>
      <c r="CQ20" s="75"/>
      <c r="CR20" s="68"/>
      <c r="CS20" s="73"/>
      <c r="CT20" s="73"/>
      <c r="CU20" s="76"/>
      <c r="CV20" s="70"/>
      <c r="CW20" s="53"/>
      <c r="CX20" s="53"/>
      <c r="CY20" s="53"/>
      <c r="CZ20" s="53"/>
      <c r="DA20" s="54"/>
      <c r="DB20" s="66"/>
      <c r="DC20" s="54"/>
      <c r="DD20" s="66"/>
      <c r="DE20" s="67"/>
      <c r="DF20" s="67"/>
      <c r="DG20" s="68"/>
      <c r="DH20" s="68"/>
      <c r="DI20" s="67"/>
      <c r="DJ20" s="69"/>
      <c r="DK20" s="68"/>
      <c r="DL20" s="70"/>
      <c r="DM20" s="68"/>
      <c r="DN20" s="71"/>
      <c r="DO20" s="72"/>
      <c r="DP20" s="73"/>
      <c r="DQ20" s="71"/>
      <c r="DR20" s="68"/>
      <c r="DS20" s="68"/>
      <c r="DT20" s="68"/>
      <c r="DU20" s="68"/>
      <c r="DV20" s="74"/>
      <c r="DW20" s="75"/>
      <c r="DX20" s="68"/>
      <c r="DY20" s="73"/>
      <c r="DZ20" s="73"/>
      <c r="EA20" s="76"/>
      <c r="EB20" s="70"/>
      <c r="EC20" s="53"/>
      <c r="ED20" s="53"/>
      <c r="EE20" s="53"/>
      <c r="EF20" s="53"/>
      <c r="EG20" s="54"/>
      <c r="EH20" s="66"/>
      <c r="EI20" s="54"/>
      <c r="EJ20" s="66"/>
      <c r="EK20" s="67"/>
      <c r="EL20" s="67"/>
      <c r="EM20" s="68"/>
      <c r="EN20" s="68"/>
      <c r="EO20" s="67"/>
      <c r="EP20" s="69"/>
      <c r="EQ20" s="68"/>
      <c r="ER20" s="70"/>
      <c r="ES20" s="68"/>
      <c r="ET20" s="71"/>
      <c r="EU20" s="72"/>
      <c r="EV20" s="73"/>
      <c r="EW20" s="71"/>
      <c r="EX20" s="68"/>
      <c r="EY20" s="68"/>
      <c r="EZ20" s="68"/>
      <c r="FA20" s="68"/>
      <c r="FB20" s="74"/>
      <c r="FC20" s="75"/>
      <c r="FD20" s="68"/>
      <c r="FE20" s="73"/>
      <c r="FF20" s="73"/>
      <c r="FG20" s="76"/>
      <c r="FH20" s="70"/>
      <c r="FI20" s="53"/>
      <c r="FJ20" s="53"/>
      <c r="FK20" s="53"/>
      <c r="FL20" s="53"/>
      <c r="FM20" s="54"/>
      <c r="FN20" s="66"/>
      <c r="FO20" s="54"/>
      <c r="FP20" s="66"/>
      <c r="FQ20" s="67"/>
      <c r="FR20" s="67"/>
      <c r="FS20" s="68"/>
      <c r="FT20" s="68"/>
      <c r="FU20" s="67"/>
      <c r="FV20" s="69"/>
      <c r="FW20" s="68"/>
      <c r="FX20" s="70"/>
      <c r="FY20" s="68"/>
      <c r="FZ20" s="71"/>
      <c r="GA20" s="72"/>
      <c r="GB20" s="73"/>
      <c r="GC20" s="71"/>
      <c r="GD20" s="68"/>
      <c r="GE20" s="68"/>
      <c r="GF20" s="68"/>
      <c r="GG20" s="68"/>
      <c r="GH20" s="74"/>
      <c r="GI20" s="75"/>
      <c r="GJ20" s="68"/>
      <c r="GK20" s="73"/>
      <c r="GL20" s="73"/>
      <c r="GM20" s="76"/>
      <c r="GN20" s="70"/>
      <c r="GO20" s="53"/>
      <c r="GP20" s="53"/>
      <c r="GQ20" s="53"/>
      <c r="GR20" s="53"/>
      <c r="GS20" s="54"/>
      <c r="GT20" s="66"/>
      <c r="GU20" s="54"/>
      <c r="GV20" s="66"/>
      <c r="GW20" s="67"/>
      <c r="GX20" s="67"/>
      <c r="GY20" s="68"/>
      <c r="GZ20" s="68"/>
      <c r="HA20" s="67"/>
      <c r="HB20" s="69"/>
      <c r="HC20" s="68"/>
      <c r="HD20" s="70"/>
      <c r="HE20" s="68"/>
      <c r="HF20" s="71"/>
      <c r="HG20" s="72"/>
      <c r="HH20" s="73"/>
      <c r="HI20" s="71"/>
      <c r="HJ20" s="68"/>
      <c r="HK20" s="68"/>
      <c r="HL20" s="68"/>
      <c r="HM20" s="68"/>
      <c r="HN20" s="74"/>
      <c r="HO20" s="75"/>
      <c r="HP20" s="68"/>
      <c r="HQ20" s="73"/>
      <c r="HR20" s="73"/>
      <c r="HS20" s="76"/>
      <c r="HT20" s="70"/>
      <c r="HU20" s="53"/>
      <c r="HV20" s="53"/>
      <c r="HW20" s="53"/>
      <c r="HX20" s="53"/>
      <c r="HY20" s="54"/>
      <c r="HZ20" s="66"/>
      <c r="IA20" s="54"/>
      <c r="IB20" s="66"/>
      <c r="IC20" s="67"/>
      <c r="ID20" s="67"/>
      <c r="IE20" s="68"/>
      <c r="IF20" s="68"/>
      <c r="IG20" s="67"/>
      <c r="IH20" s="69"/>
      <c r="II20" s="68"/>
      <c r="IJ20" s="70"/>
      <c r="IK20" s="68"/>
      <c r="IL20" s="71"/>
      <c r="IM20" s="72"/>
      <c r="IN20" s="73"/>
      <c r="IO20" s="71"/>
      <c r="IP20" s="68"/>
      <c r="IQ20" s="68"/>
      <c r="IR20" s="68"/>
      <c r="IS20" s="68"/>
      <c r="IT20" s="74"/>
      <c r="IU20" s="75"/>
      <c r="IV20" s="68"/>
    </row>
    <row r="21" spans="1:256" s="77" customFormat="1" ht="12.75">
      <c r="A21" s="53">
        <v>31</v>
      </c>
      <c r="B21" s="53" t="s">
        <v>44</v>
      </c>
      <c r="C21" s="53" t="b">
        <f t="shared" si="4"/>
        <v>1</v>
      </c>
      <c r="D21" s="53">
        <v>31</v>
      </c>
      <c r="E21" s="55" t="s">
        <v>44</v>
      </c>
      <c r="F21" s="56">
        <v>649.42</v>
      </c>
      <c r="G21" s="55">
        <f t="shared" si="2"/>
        <v>2312759.96</v>
      </c>
      <c r="H21" s="56">
        <v>214.36999999999998</v>
      </c>
      <c r="I21" s="3">
        <f t="shared" si="5"/>
        <v>381713.65</v>
      </c>
      <c r="J21" s="3">
        <v>80.2</v>
      </c>
      <c r="K21" s="57">
        <v>0</v>
      </c>
      <c r="L21" s="57">
        <f t="shared" si="6"/>
        <v>153651.97</v>
      </c>
      <c r="M21" s="3">
        <f t="shared" si="7"/>
        <v>0</v>
      </c>
      <c r="N21" s="64">
        <v>3</v>
      </c>
      <c r="O21" s="57">
        <f t="shared" si="8"/>
        <v>2090.31</v>
      </c>
      <c r="P21" s="58">
        <v>0</v>
      </c>
      <c r="Q21" s="58">
        <f t="shared" si="9"/>
        <v>0</v>
      </c>
      <c r="R21" s="59">
        <f t="shared" si="10"/>
        <v>2850215.89</v>
      </c>
      <c r="S21" s="65">
        <v>987172</v>
      </c>
      <c r="T21" s="61">
        <f t="shared" si="11"/>
        <v>1863043.8900000001</v>
      </c>
      <c r="U21" s="58">
        <v>888419</v>
      </c>
      <c r="V21" s="62">
        <f t="shared" si="12"/>
        <v>852882.24</v>
      </c>
      <c r="W21" s="61">
        <v>2850088.5900000003</v>
      </c>
      <c r="X21" s="57">
        <f t="shared" si="3"/>
        <v>4560142</v>
      </c>
      <c r="Y21" s="62">
        <f t="shared" si="13"/>
        <v>2715926.13</v>
      </c>
      <c r="Z21" s="57">
        <v>2788738.4800000004</v>
      </c>
      <c r="AA21" s="62">
        <f t="shared" si="14"/>
        <v>2649301.56</v>
      </c>
      <c r="AB21" s="63">
        <f t="shared" si="15"/>
        <v>2715926.13</v>
      </c>
      <c r="AC21" s="53"/>
      <c r="AD21" s="53"/>
      <c r="AE21" s="53"/>
      <c r="AF21" s="54"/>
      <c r="AG21" s="73"/>
      <c r="AH21" s="73"/>
      <c r="AI21" s="76"/>
      <c r="AJ21" s="70"/>
      <c r="AK21" s="53"/>
      <c r="AL21" s="53"/>
      <c r="AM21" s="53"/>
      <c r="AN21" s="53"/>
      <c r="AO21" s="54"/>
      <c r="AP21" s="66"/>
      <c r="AQ21" s="54"/>
      <c r="AR21" s="66"/>
      <c r="AS21" s="67"/>
      <c r="AT21" s="67"/>
      <c r="AU21" s="68"/>
      <c r="AV21" s="68"/>
      <c r="AW21" s="67"/>
      <c r="AX21" s="69"/>
      <c r="AY21" s="68"/>
      <c r="AZ21" s="70"/>
      <c r="BA21" s="68"/>
      <c r="BB21" s="71"/>
      <c r="BC21" s="72"/>
      <c r="BD21" s="73"/>
      <c r="BE21" s="71"/>
      <c r="BF21" s="68"/>
      <c r="BG21" s="68"/>
      <c r="BH21" s="68"/>
      <c r="BI21" s="68"/>
      <c r="BJ21" s="74"/>
      <c r="BK21" s="75"/>
      <c r="BL21" s="68"/>
      <c r="BM21" s="73"/>
      <c r="BN21" s="73"/>
      <c r="BO21" s="76"/>
      <c r="BP21" s="70"/>
      <c r="BQ21" s="53"/>
      <c r="BR21" s="53"/>
      <c r="BS21" s="53"/>
      <c r="BT21" s="53"/>
      <c r="BU21" s="54"/>
      <c r="BV21" s="66"/>
      <c r="BW21" s="54"/>
      <c r="BX21" s="66"/>
      <c r="BY21" s="67"/>
      <c r="BZ21" s="67"/>
      <c r="CA21" s="68"/>
      <c r="CB21" s="68"/>
      <c r="CC21" s="67"/>
      <c r="CD21" s="69"/>
      <c r="CE21" s="68"/>
      <c r="CF21" s="70"/>
      <c r="CG21" s="68"/>
      <c r="CH21" s="71"/>
      <c r="CI21" s="72"/>
      <c r="CJ21" s="73"/>
      <c r="CK21" s="71"/>
      <c r="CL21" s="68"/>
      <c r="CM21" s="68"/>
      <c r="CN21" s="68"/>
      <c r="CO21" s="68"/>
      <c r="CP21" s="74"/>
      <c r="CQ21" s="75"/>
      <c r="CR21" s="68"/>
      <c r="CS21" s="73"/>
      <c r="CT21" s="73"/>
      <c r="CU21" s="76"/>
      <c r="CV21" s="70"/>
      <c r="CW21" s="53"/>
      <c r="CX21" s="53"/>
      <c r="CY21" s="53"/>
      <c r="CZ21" s="53"/>
      <c r="DA21" s="54"/>
      <c r="DB21" s="66"/>
      <c r="DC21" s="54"/>
      <c r="DD21" s="66"/>
      <c r="DE21" s="67"/>
      <c r="DF21" s="67"/>
      <c r="DG21" s="68"/>
      <c r="DH21" s="68"/>
      <c r="DI21" s="67"/>
      <c r="DJ21" s="69"/>
      <c r="DK21" s="68"/>
      <c r="DL21" s="70"/>
      <c r="DM21" s="68"/>
      <c r="DN21" s="71"/>
      <c r="DO21" s="72"/>
      <c r="DP21" s="73"/>
      <c r="DQ21" s="71"/>
      <c r="DR21" s="68"/>
      <c r="DS21" s="68"/>
      <c r="DT21" s="68"/>
      <c r="DU21" s="68"/>
      <c r="DV21" s="74"/>
      <c r="DW21" s="75"/>
      <c r="DX21" s="68"/>
      <c r="DY21" s="73"/>
      <c r="DZ21" s="73"/>
      <c r="EA21" s="76"/>
      <c r="EB21" s="70"/>
      <c r="EC21" s="53"/>
      <c r="ED21" s="53"/>
      <c r="EE21" s="53"/>
      <c r="EF21" s="53"/>
      <c r="EG21" s="54"/>
      <c r="EH21" s="66"/>
      <c r="EI21" s="54"/>
      <c r="EJ21" s="66"/>
      <c r="EK21" s="67"/>
      <c r="EL21" s="67"/>
      <c r="EM21" s="68"/>
      <c r="EN21" s="68"/>
      <c r="EO21" s="67"/>
      <c r="EP21" s="69"/>
      <c r="EQ21" s="68"/>
      <c r="ER21" s="70"/>
      <c r="ES21" s="68"/>
      <c r="ET21" s="71"/>
      <c r="EU21" s="72"/>
      <c r="EV21" s="73"/>
      <c r="EW21" s="71"/>
      <c r="EX21" s="68"/>
      <c r="EY21" s="68"/>
      <c r="EZ21" s="68"/>
      <c r="FA21" s="68"/>
      <c r="FB21" s="74"/>
      <c r="FC21" s="75"/>
      <c r="FD21" s="68"/>
      <c r="FE21" s="73"/>
      <c r="FF21" s="73"/>
      <c r="FG21" s="76"/>
      <c r="FH21" s="70"/>
      <c r="FI21" s="53"/>
      <c r="FJ21" s="53"/>
      <c r="FK21" s="53"/>
      <c r="FL21" s="53"/>
      <c r="FM21" s="54"/>
      <c r="FN21" s="66"/>
      <c r="FO21" s="54"/>
      <c r="FP21" s="66"/>
      <c r="FQ21" s="67"/>
      <c r="FR21" s="67"/>
      <c r="FS21" s="68"/>
      <c r="FT21" s="68"/>
      <c r="FU21" s="67"/>
      <c r="FV21" s="69"/>
      <c r="FW21" s="68"/>
      <c r="FX21" s="70"/>
      <c r="FY21" s="68"/>
      <c r="FZ21" s="71"/>
      <c r="GA21" s="72"/>
      <c r="GB21" s="73"/>
      <c r="GC21" s="71"/>
      <c r="GD21" s="68"/>
      <c r="GE21" s="68"/>
      <c r="GF21" s="68"/>
      <c r="GG21" s="68"/>
      <c r="GH21" s="74"/>
      <c r="GI21" s="75"/>
      <c r="GJ21" s="68"/>
      <c r="GK21" s="73"/>
      <c r="GL21" s="73"/>
      <c r="GM21" s="76"/>
      <c r="GN21" s="70"/>
      <c r="GO21" s="53"/>
      <c r="GP21" s="53"/>
      <c r="GQ21" s="53"/>
      <c r="GR21" s="53"/>
      <c r="GS21" s="54"/>
      <c r="GT21" s="66"/>
      <c r="GU21" s="54"/>
      <c r="GV21" s="66"/>
      <c r="GW21" s="67"/>
      <c r="GX21" s="67"/>
      <c r="GY21" s="68"/>
      <c r="GZ21" s="68"/>
      <c r="HA21" s="67"/>
      <c r="HB21" s="69"/>
      <c r="HC21" s="68"/>
      <c r="HD21" s="70"/>
      <c r="HE21" s="68"/>
      <c r="HF21" s="71"/>
      <c r="HG21" s="72"/>
      <c r="HH21" s="73"/>
      <c r="HI21" s="71"/>
      <c r="HJ21" s="68"/>
      <c r="HK21" s="68"/>
      <c r="HL21" s="68"/>
      <c r="HM21" s="68"/>
      <c r="HN21" s="74"/>
      <c r="HO21" s="75"/>
      <c r="HP21" s="68"/>
      <c r="HQ21" s="73"/>
      <c r="HR21" s="73"/>
      <c r="HS21" s="76"/>
      <c r="HT21" s="70"/>
      <c r="HU21" s="53"/>
      <c r="HV21" s="53"/>
      <c r="HW21" s="53"/>
      <c r="HX21" s="53"/>
      <c r="HY21" s="54"/>
      <c r="HZ21" s="66"/>
      <c r="IA21" s="54"/>
      <c r="IB21" s="66"/>
      <c r="IC21" s="67"/>
      <c r="ID21" s="67"/>
      <c r="IE21" s="68"/>
      <c r="IF21" s="68"/>
      <c r="IG21" s="67"/>
      <c r="IH21" s="69"/>
      <c r="II21" s="68"/>
      <c r="IJ21" s="70"/>
      <c r="IK21" s="68"/>
      <c r="IL21" s="71"/>
      <c r="IM21" s="72"/>
      <c r="IN21" s="73"/>
      <c r="IO21" s="71"/>
      <c r="IP21" s="68"/>
      <c r="IQ21" s="68"/>
      <c r="IR21" s="68"/>
      <c r="IS21" s="68"/>
      <c r="IT21" s="74"/>
      <c r="IU21" s="75"/>
      <c r="IV21" s="68"/>
    </row>
    <row r="22" spans="1:256" s="77" customFormat="1" ht="12.75">
      <c r="A22" s="53">
        <v>33</v>
      </c>
      <c r="B22" s="53" t="s">
        <v>45</v>
      </c>
      <c r="C22" s="53" t="b">
        <f t="shared" si="4"/>
        <v>1</v>
      </c>
      <c r="D22" s="53">
        <v>33</v>
      </c>
      <c r="E22" s="55" t="s">
        <v>45</v>
      </c>
      <c r="F22" s="56">
        <v>1300.56</v>
      </c>
      <c r="G22" s="55">
        <f t="shared" si="2"/>
        <v>4631645.31</v>
      </c>
      <c r="H22" s="56">
        <v>215.65</v>
      </c>
      <c r="I22" s="3">
        <f t="shared" si="5"/>
        <v>383992.86</v>
      </c>
      <c r="J22" s="3">
        <v>261.20000000000005</v>
      </c>
      <c r="K22" s="57">
        <v>5</v>
      </c>
      <c r="L22" s="57">
        <f t="shared" si="6"/>
        <v>500422.63</v>
      </c>
      <c r="M22" s="3">
        <f t="shared" si="7"/>
        <v>3483.85</v>
      </c>
      <c r="N22" s="64">
        <v>6</v>
      </c>
      <c r="O22" s="57">
        <f t="shared" si="8"/>
        <v>4180.62</v>
      </c>
      <c r="P22" s="58">
        <v>0.14</v>
      </c>
      <c r="Q22" s="58">
        <f t="shared" si="9"/>
        <v>498.58</v>
      </c>
      <c r="R22" s="59">
        <f t="shared" si="10"/>
        <v>5524223.85</v>
      </c>
      <c r="S22" s="65">
        <v>2103296</v>
      </c>
      <c r="T22" s="61">
        <f>IF(R22&gt;S22,R22-S22,0)</f>
        <v>3420927.8499999996</v>
      </c>
      <c r="U22" s="58">
        <v>725476</v>
      </c>
      <c r="V22" s="62">
        <f t="shared" si="12"/>
        <v>696456.96</v>
      </c>
      <c r="W22" s="61">
        <v>4281921.430000001</v>
      </c>
      <c r="X22" s="57">
        <f t="shared" si="3"/>
        <v>6851074</v>
      </c>
      <c r="Y22" s="62">
        <f t="shared" si="13"/>
        <v>4117384.8099999996</v>
      </c>
      <c r="Z22" s="57">
        <v>4156057.58</v>
      </c>
      <c r="AA22" s="62">
        <f t="shared" si="14"/>
        <v>3948254.7</v>
      </c>
      <c r="AB22" s="63">
        <f t="shared" si="15"/>
        <v>4117384.8099999996</v>
      </c>
      <c r="AC22" s="53"/>
      <c r="AD22" s="53"/>
      <c r="AE22" s="53"/>
      <c r="AF22" s="54"/>
      <c r="AG22" s="73"/>
      <c r="AH22" s="73"/>
      <c r="AI22" s="76"/>
      <c r="AJ22" s="70"/>
      <c r="AK22" s="53"/>
      <c r="AL22" s="53"/>
      <c r="AM22" s="53"/>
      <c r="AN22" s="53"/>
      <c r="AO22" s="54"/>
      <c r="AP22" s="66"/>
      <c r="AQ22" s="54"/>
      <c r="AR22" s="66"/>
      <c r="AS22" s="67"/>
      <c r="AT22" s="67"/>
      <c r="AU22" s="68"/>
      <c r="AV22" s="68"/>
      <c r="AW22" s="67"/>
      <c r="AX22" s="69"/>
      <c r="AY22" s="68"/>
      <c r="AZ22" s="70"/>
      <c r="BA22" s="68"/>
      <c r="BB22" s="71"/>
      <c r="BC22" s="72"/>
      <c r="BD22" s="73"/>
      <c r="BE22" s="71"/>
      <c r="BF22" s="68"/>
      <c r="BG22" s="68"/>
      <c r="BH22" s="68"/>
      <c r="BI22" s="68"/>
      <c r="BJ22" s="74"/>
      <c r="BK22" s="75"/>
      <c r="BL22" s="68"/>
      <c r="BM22" s="73"/>
      <c r="BN22" s="73"/>
      <c r="BO22" s="76"/>
      <c r="BP22" s="70"/>
      <c r="BQ22" s="53"/>
      <c r="BR22" s="53"/>
      <c r="BS22" s="53"/>
      <c r="BT22" s="53"/>
      <c r="BU22" s="54"/>
      <c r="BV22" s="66"/>
      <c r="BW22" s="54"/>
      <c r="BX22" s="66"/>
      <c r="BY22" s="67"/>
      <c r="BZ22" s="67"/>
      <c r="CA22" s="68"/>
      <c r="CB22" s="68"/>
      <c r="CC22" s="67"/>
      <c r="CD22" s="69"/>
      <c r="CE22" s="68"/>
      <c r="CF22" s="70"/>
      <c r="CG22" s="68"/>
      <c r="CH22" s="71"/>
      <c r="CI22" s="72"/>
      <c r="CJ22" s="73"/>
      <c r="CK22" s="71"/>
      <c r="CL22" s="68"/>
      <c r="CM22" s="68"/>
      <c r="CN22" s="68"/>
      <c r="CO22" s="68"/>
      <c r="CP22" s="74"/>
      <c r="CQ22" s="75"/>
      <c r="CR22" s="68"/>
      <c r="CS22" s="73"/>
      <c r="CT22" s="73"/>
      <c r="CU22" s="76"/>
      <c r="CV22" s="70"/>
      <c r="CW22" s="53"/>
      <c r="CX22" s="53"/>
      <c r="CY22" s="53"/>
      <c r="CZ22" s="53"/>
      <c r="DA22" s="54"/>
      <c r="DB22" s="66"/>
      <c r="DC22" s="54"/>
      <c r="DD22" s="66"/>
      <c r="DE22" s="67"/>
      <c r="DF22" s="67"/>
      <c r="DG22" s="68"/>
      <c r="DH22" s="68"/>
      <c r="DI22" s="67"/>
      <c r="DJ22" s="69"/>
      <c r="DK22" s="68"/>
      <c r="DL22" s="70"/>
      <c r="DM22" s="68"/>
      <c r="DN22" s="71"/>
      <c r="DO22" s="72"/>
      <c r="DP22" s="73"/>
      <c r="DQ22" s="71"/>
      <c r="DR22" s="68"/>
      <c r="DS22" s="68"/>
      <c r="DT22" s="68"/>
      <c r="DU22" s="68"/>
      <c r="DV22" s="74"/>
      <c r="DW22" s="75"/>
      <c r="DX22" s="68"/>
      <c r="DY22" s="73"/>
      <c r="DZ22" s="73"/>
      <c r="EA22" s="76"/>
      <c r="EB22" s="70"/>
      <c r="EC22" s="53"/>
      <c r="ED22" s="53"/>
      <c r="EE22" s="53"/>
      <c r="EF22" s="53"/>
      <c r="EG22" s="54"/>
      <c r="EH22" s="66"/>
      <c r="EI22" s="54"/>
      <c r="EJ22" s="66"/>
      <c r="EK22" s="67"/>
      <c r="EL22" s="67"/>
      <c r="EM22" s="68"/>
      <c r="EN22" s="68"/>
      <c r="EO22" s="67"/>
      <c r="EP22" s="69"/>
      <c r="EQ22" s="68"/>
      <c r="ER22" s="70"/>
      <c r="ES22" s="68"/>
      <c r="ET22" s="71"/>
      <c r="EU22" s="72"/>
      <c r="EV22" s="73"/>
      <c r="EW22" s="71"/>
      <c r="EX22" s="68"/>
      <c r="EY22" s="68"/>
      <c r="EZ22" s="68"/>
      <c r="FA22" s="68"/>
      <c r="FB22" s="74"/>
      <c r="FC22" s="75"/>
      <c r="FD22" s="68"/>
      <c r="FE22" s="73"/>
      <c r="FF22" s="73"/>
      <c r="FG22" s="76"/>
      <c r="FH22" s="70"/>
      <c r="FI22" s="53"/>
      <c r="FJ22" s="53"/>
      <c r="FK22" s="53"/>
      <c r="FL22" s="53"/>
      <c r="FM22" s="54"/>
      <c r="FN22" s="66"/>
      <c r="FO22" s="54"/>
      <c r="FP22" s="66"/>
      <c r="FQ22" s="67"/>
      <c r="FR22" s="67"/>
      <c r="FS22" s="68"/>
      <c r="FT22" s="68"/>
      <c r="FU22" s="67"/>
      <c r="FV22" s="69"/>
      <c r="FW22" s="68"/>
      <c r="FX22" s="70"/>
      <c r="FY22" s="68"/>
      <c r="FZ22" s="71"/>
      <c r="GA22" s="72"/>
      <c r="GB22" s="73"/>
      <c r="GC22" s="71"/>
      <c r="GD22" s="68"/>
      <c r="GE22" s="68"/>
      <c r="GF22" s="68"/>
      <c r="GG22" s="68"/>
      <c r="GH22" s="74"/>
      <c r="GI22" s="75"/>
      <c r="GJ22" s="68"/>
      <c r="GK22" s="73"/>
      <c r="GL22" s="73"/>
      <c r="GM22" s="76"/>
      <c r="GN22" s="70"/>
      <c r="GO22" s="53"/>
      <c r="GP22" s="53"/>
      <c r="GQ22" s="53"/>
      <c r="GR22" s="53"/>
      <c r="GS22" s="54"/>
      <c r="GT22" s="66"/>
      <c r="GU22" s="54"/>
      <c r="GV22" s="66"/>
      <c r="GW22" s="67"/>
      <c r="GX22" s="67"/>
      <c r="GY22" s="68"/>
      <c r="GZ22" s="68"/>
      <c r="HA22" s="67"/>
      <c r="HB22" s="69"/>
      <c r="HC22" s="68"/>
      <c r="HD22" s="70"/>
      <c r="HE22" s="68"/>
      <c r="HF22" s="71"/>
      <c r="HG22" s="72"/>
      <c r="HH22" s="73"/>
      <c r="HI22" s="71"/>
      <c r="HJ22" s="68"/>
      <c r="HK22" s="68"/>
      <c r="HL22" s="68"/>
      <c r="HM22" s="68"/>
      <c r="HN22" s="74"/>
      <c r="HO22" s="75"/>
      <c r="HP22" s="68"/>
      <c r="HQ22" s="73"/>
      <c r="HR22" s="73"/>
      <c r="HS22" s="76"/>
      <c r="HT22" s="70"/>
      <c r="HU22" s="53"/>
      <c r="HV22" s="53"/>
      <c r="HW22" s="53"/>
      <c r="HX22" s="53"/>
      <c r="HY22" s="54"/>
      <c r="HZ22" s="66"/>
      <c r="IA22" s="54"/>
      <c r="IB22" s="66"/>
      <c r="IC22" s="67"/>
      <c r="ID22" s="67"/>
      <c r="IE22" s="68"/>
      <c r="IF22" s="68"/>
      <c r="IG22" s="67"/>
      <c r="IH22" s="69"/>
      <c r="II22" s="68"/>
      <c r="IJ22" s="70"/>
      <c r="IK22" s="68"/>
      <c r="IL22" s="71"/>
      <c r="IM22" s="72"/>
      <c r="IN22" s="73"/>
      <c r="IO22" s="71"/>
      <c r="IP22" s="68"/>
      <c r="IQ22" s="68"/>
      <c r="IR22" s="68"/>
      <c r="IS22" s="68"/>
      <c r="IT22" s="74"/>
      <c r="IU22" s="75"/>
      <c r="IV22" s="68"/>
    </row>
    <row r="23" spans="1:256" s="77" customFormat="1" ht="12.75">
      <c r="A23" s="53">
        <v>35</v>
      </c>
      <c r="B23" s="53" t="s">
        <v>46</v>
      </c>
      <c r="C23" s="53" t="b">
        <f t="shared" si="4"/>
        <v>1</v>
      </c>
      <c r="D23" s="53">
        <v>35</v>
      </c>
      <c r="E23" s="55" t="s">
        <v>46</v>
      </c>
      <c r="F23" s="56">
        <v>267.27</v>
      </c>
      <c r="G23" s="55">
        <f t="shared" si="2"/>
        <v>951820.63</v>
      </c>
      <c r="H23" s="56">
        <v>101.28</v>
      </c>
      <c r="I23" s="3">
        <f t="shared" si="5"/>
        <v>180342.21</v>
      </c>
      <c r="J23" s="3">
        <v>31.12</v>
      </c>
      <c r="K23" s="57">
        <v>0</v>
      </c>
      <c r="L23" s="57">
        <f t="shared" si="6"/>
        <v>59621.56</v>
      </c>
      <c r="M23" s="3">
        <f t="shared" si="7"/>
        <v>0</v>
      </c>
      <c r="N23" s="64">
        <v>0</v>
      </c>
      <c r="O23" s="57">
        <f t="shared" si="8"/>
        <v>0</v>
      </c>
      <c r="P23" s="58">
        <v>0</v>
      </c>
      <c r="Q23" s="58">
        <f t="shared" si="9"/>
        <v>0</v>
      </c>
      <c r="R23" s="59">
        <f t="shared" si="10"/>
        <v>1191784.4000000001</v>
      </c>
      <c r="S23" s="65">
        <v>2300294</v>
      </c>
      <c r="T23" s="61">
        <f t="shared" si="11"/>
        <v>0</v>
      </c>
      <c r="U23" s="58">
        <v>18308</v>
      </c>
      <c r="V23" s="62">
        <f t="shared" si="12"/>
        <v>0</v>
      </c>
      <c r="W23" s="61">
        <v>18308</v>
      </c>
      <c r="X23" s="57">
        <f t="shared" si="3"/>
        <v>29293</v>
      </c>
      <c r="Y23" s="62">
        <f t="shared" si="13"/>
        <v>0</v>
      </c>
      <c r="Z23" s="57">
        <v>17575.68</v>
      </c>
      <c r="AA23" s="62">
        <f t="shared" si="14"/>
        <v>16696.9</v>
      </c>
      <c r="AB23" s="63">
        <f t="shared" si="15"/>
        <v>16696.9</v>
      </c>
      <c r="AC23" s="53"/>
      <c r="AD23" s="53"/>
      <c r="AE23" s="53"/>
      <c r="AF23" s="54"/>
      <c r="AG23" s="73"/>
      <c r="AH23" s="73"/>
      <c r="AI23" s="76"/>
      <c r="AJ23" s="70"/>
      <c r="AK23" s="53"/>
      <c r="AL23" s="53"/>
      <c r="AM23" s="53"/>
      <c r="AN23" s="53"/>
      <c r="AO23" s="54"/>
      <c r="AP23" s="66"/>
      <c r="AQ23" s="54"/>
      <c r="AR23" s="66"/>
      <c r="AS23" s="67"/>
      <c r="AT23" s="67"/>
      <c r="AU23" s="68"/>
      <c r="AV23" s="68"/>
      <c r="AW23" s="67"/>
      <c r="AX23" s="69"/>
      <c r="AY23" s="68"/>
      <c r="AZ23" s="70"/>
      <c r="BA23" s="68"/>
      <c r="BB23" s="71"/>
      <c r="BC23" s="72"/>
      <c r="BD23" s="73"/>
      <c r="BE23" s="71"/>
      <c r="BF23" s="68"/>
      <c r="BG23" s="68"/>
      <c r="BH23" s="68"/>
      <c r="BI23" s="68"/>
      <c r="BJ23" s="74"/>
      <c r="BK23" s="75"/>
      <c r="BL23" s="68"/>
      <c r="BM23" s="73"/>
      <c r="BN23" s="73"/>
      <c r="BO23" s="76"/>
      <c r="BP23" s="70"/>
      <c r="BQ23" s="53"/>
      <c r="BR23" s="53"/>
      <c r="BS23" s="53"/>
      <c r="BT23" s="53"/>
      <c r="BU23" s="54"/>
      <c r="BV23" s="66"/>
      <c r="BW23" s="54"/>
      <c r="BX23" s="66"/>
      <c r="BY23" s="67"/>
      <c r="BZ23" s="67"/>
      <c r="CA23" s="68"/>
      <c r="CB23" s="68"/>
      <c r="CC23" s="67"/>
      <c r="CD23" s="69"/>
      <c r="CE23" s="68"/>
      <c r="CF23" s="70"/>
      <c r="CG23" s="68"/>
      <c r="CH23" s="71"/>
      <c r="CI23" s="72"/>
      <c r="CJ23" s="73"/>
      <c r="CK23" s="71"/>
      <c r="CL23" s="68"/>
      <c r="CM23" s="68"/>
      <c r="CN23" s="68"/>
      <c r="CO23" s="68"/>
      <c r="CP23" s="74"/>
      <c r="CQ23" s="75"/>
      <c r="CR23" s="68"/>
      <c r="CS23" s="73"/>
      <c r="CT23" s="73"/>
      <c r="CU23" s="76"/>
      <c r="CV23" s="70"/>
      <c r="CW23" s="53"/>
      <c r="CX23" s="53"/>
      <c r="CY23" s="53"/>
      <c r="CZ23" s="53"/>
      <c r="DA23" s="54"/>
      <c r="DB23" s="66"/>
      <c r="DC23" s="54"/>
      <c r="DD23" s="66"/>
      <c r="DE23" s="67"/>
      <c r="DF23" s="67"/>
      <c r="DG23" s="68"/>
      <c r="DH23" s="68"/>
      <c r="DI23" s="67"/>
      <c r="DJ23" s="69"/>
      <c r="DK23" s="68"/>
      <c r="DL23" s="70"/>
      <c r="DM23" s="68"/>
      <c r="DN23" s="71"/>
      <c r="DO23" s="72"/>
      <c r="DP23" s="73"/>
      <c r="DQ23" s="71"/>
      <c r="DR23" s="68"/>
      <c r="DS23" s="68"/>
      <c r="DT23" s="68"/>
      <c r="DU23" s="68"/>
      <c r="DV23" s="74"/>
      <c r="DW23" s="75"/>
      <c r="DX23" s="68"/>
      <c r="DY23" s="73"/>
      <c r="DZ23" s="73"/>
      <c r="EA23" s="76"/>
      <c r="EB23" s="70"/>
      <c r="EC23" s="53"/>
      <c r="ED23" s="53"/>
      <c r="EE23" s="53"/>
      <c r="EF23" s="53"/>
      <c r="EG23" s="54"/>
      <c r="EH23" s="66"/>
      <c r="EI23" s="54"/>
      <c r="EJ23" s="66"/>
      <c r="EK23" s="67"/>
      <c r="EL23" s="67"/>
      <c r="EM23" s="68"/>
      <c r="EN23" s="68"/>
      <c r="EO23" s="67"/>
      <c r="EP23" s="69"/>
      <c r="EQ23" s="68"/>
      <c r="ER23" s="70"/>
      <c r="ES23" s="68"/>
      <c r="ET23" s="71"/>
      <c r="EU23" s="72"/>
      <c r="EV23" s="73"/>
      <c r="EW23" s="71"/>
      <c r="EX23" s="68"/>
      <c r="EY23" s="68"/>
      <c r="EZ23" s="68"/>
      <c r="FA23" s="68"/>
      <c r="FB23" s="74"/>
      <c r="FC23" s="75"/>
      <c r="FD23" s="68"/>
      <c r="FE23" s="73"/>
      <c r="FF23" s="73"/>
      <c r="FG23" s="76"/>
      <c r="FH23" s="70"/>
      <c r="FI23" s="53"/>
      <c r="FJ23" s="53"/>
      <c r="FK23" s="53"/>
      <c r="FL23" s="53"/>
      <c r="FM23" s="54"/>
      <c r="FN23" s="66"/>
      <c r="FO23" s="54"/>
      <c r="FP23" s="66"/>
      <c r="FQ23" s="67"/>
      <c r="FR23" s="67"/>
      <c r="FS23" s="68"/>
      <c r="FT23" s="68"/>
      <c r="FU23" s="67"/>
      <c r="FV23" s="69"/>
      <c r="FW23" s="68"/>
      <c r="FX23" s="70"/>
      <c r="FY23" s="68"/>
      <c r="FZ23" s="71"/>
      <c r="GA23" s="72"/>
      <c r="GB23" s="73"/>
      <c r="GC23" s="71"/>
      <c r="GD23" s="68"/>
      <c r="GE23" s="68"/>
      <c r="GF23" s="68"/>
      <c r="GG23" s="68"/>
      <c r="GH23" s="74"/>
      <c r="GI23" s="75"/>
      <c r="GJ23" s="68"/>
      <c r="GK23" s="73"/>
      <c r="GL23" s="73"/>
      <c r="GM23" s="76"/>
      <c r="GN23" s="70"/>
      <c r="GO23" s="53"/>
      <c r="GP23" s="53"/>
      <c r="GQ23" s="53"/>
      <c r="GR23" s="53"/>
      <c r="GS23" s="54"/>
      <c r="GT23" s="66"/>
      <c r="GU23" s="54"/>
      <c r="GV23" s="66"/>
      <c r="GW23" s="67"/>
      <c r="GX23" s="67"/>
      <c r="GY23" s="68"/>
      <c r="GZ23" s="68"/>
      <c r="HA23" s="67"/>
      <c r="HB23" s="69"/>
      <c r="HC23" s="68"/>
      <c r="HD23" s="70"/>
      <c r="HE23" s="68"/>
      <c r="HF23" s="71"/>
      <c r="HG23" s="72"/>
      <c r="HH23" s="73"/>
      <c r="HI23" s="71"/>
      <c r="HJ23" s="68"/>
      <c r="HK23" s="68"/>
      <c r="HL23" s="68"/>
      <c r="HM23" s="68"/>
      <c r="HN23" s="74"/>
      <c r="HO23" s="75"/>
      <c r="HP23" s="68"/>
      <c r="HQ23" s="73"/>
      <c r="HR23" s="73"/>
      <c r="HS23" s="76"/>
      <c r="HT23" s="70"/>
      <c r="HU23" s="53"/>
      <c r="HV23" s="53"/>
      <c r="HW23" s="53"/>
      <c r="HX23" s="53"/>
      <c r="HY23" s="54"/>
      <c r="HZ23" s="66"/>
      <c r="IA23" s="54"/>
      <c r="IB23" s="66"/>
      <c r="IC23" s="67"/>
      <c r="ID23" s="67"/>
      <c r="IE23" s="68"/>
      <c r="IF23" s="68"/>
      <c r="IG23" s="67"/>
      <c r="IH23" s="69"/>
      <c r="II23" s="68"/>
      <c r="IJ23" s="70"/>
      <c r="IK23" s="68"/>
      <c r="IL23" s="71"/>
      <c r="IM23" s="72"/>
      <c r="IN23" s="73"/>
      <c r="IO23" s="71"/>
      <c r="IP23" s="68"/>
      <c r="IQ23" s="68"/>
      <c r="IR23" s="68"/>
      <c r="IS23" s="68"/>
      <c r="IT23" s="74"/>
      <c r="IU23" s="75"/>
      <c r="IV23" s="68"/>
    </row>
    <row r="24" spans="1:256" s="77" customFormat="1" ht="12.75">
      <c r="A24" s="53">
        <v>39</v>
      </c>
      <c r="B24" s="53" t="s">
        <v>47</v>
      </c>
      <c r="C24" s="53" t="b">
        <f t="shared" si="4"/>
        <v>1</v>
      </c>
      <c r="D24" s="53">
        <v>39</v>
      </c>
      <c r="E24" s="55" t="s">
        <v>47</v>
      </c>
      <c r="F24" s="56">
        <v>129.53</v>
      </c>
      <c r="G24" s="55">
        <f t="shared" si="2"/>
        <v>461291.3</v>
      </c>
      <c r="H24" s="56">
        <v>53.22</v>
      </c>
      <c r="I24" s="3">
        <f t="shared" si="5"/>
        <v>94765.13</v>
      </c>
      <c r="J24" s="3">
        <v>13.59</v>
      </c>
      <c r="K24" s="57">
        <v>0</v>
      </c>
      <c r="L24" s="57">
        <f t="shared" si="6"/>
        <v>26036.54</v>
      </c>
      <c r="M24" s="3">
        <f t="shared" si="7"/>
        <v>0</v>
      </c>
      <c r="N24" s="64">
        <v>1</v>
      </c>
      <c r="O24" s="57">
        <f t="shared" si="8"/>
        <v>696.77</v>
      </c>
      <c r="P24" s="58">
        <v>0</v>
      </c>
      <c r="Q24" s="58">
        <f t="shared" si="9"/>
        <v>0</v>
      </c>
      <c r="R24" s="59">
        <f t="shared" si="10"/>
        <v>582789.74</v>
      </c>
      <c r="S24" s="65">
        <v>239883</v>
      </c>
      <c r="T24" s="61">
        <f t="shared" si="11"/>
        <v>342906.74</v>
      </c>
      <c r="U24" s="58">
        <v>259033</v>
      </c>
      <c r="V24" s="62">
        <f t="shared" si="12"/>
        <v>248671.68</v>
      </c>
      <c r="W24" s="61">
        <v>483220</v>
      </c>
      <c r="X24" s="57">
        <f t="shared" si="3"/>
        <v>773152</v>
      </c>
      <c r="Y24" s="62">
        <f t="shared" si="13"/>
        <v>591578.4199999999</v>
      </c>
      <c r="Z24" s="57">
        <v>570117.05</v>
      </c>
      <c r="AA24" s="62">
        <f t="shared" si="14"/>
        <v>541611.2</v>
      </c>
      <c r="AB24" s="63">
        <f t="shared" si="15"/>
        <v>591578.4199999999</v>
      </c>
      <c r="AC24" s="53"/>
      <c r="AD24" s="53"/>
      <c r="AE24" s="53"/>
      <c r="AF24" s="54"/>
      <c r="AG24" s="73"/>
      <c r="AH24" s="73"/>
      <c r="AI24" s="76"/>
      <c r="AJ24" s="70"/>
      <c r="AK24" s="53"/>
      <c r="AL24" s="53"/>
      <c r="AM24" s="53"/>
      <c r="AN24" s="53"/>
      <c r="AO24" s="54"/>
      <c r="AP24" s="66"/>
      <c r="AQ24" s="54"/>
      <c r="AR24" s="66"/>
      <c r="AS24" s="67"/>
      <c r="AT24" s="67"/>
      <c r="AU24" s="68"/>
      <c r="AV24" s="68"/>
      <c r="AW24" s="67"/>
      <c r="AX24" s="69"/>
      <c r="AY24" s="68"/>
      <c r="AZ24" s="70"/>
      <c r="BA24" s="68"/>
      <c r="BB24" s="71"/>
      <c r="BC24" s="72"/>
      <c r="BD24" s="73"/>
      <c r="BE24" s="71"/>
      <c r="BF24" s="68"/>
      <c r="BG24" s="68"/>
      <c r="BH24" s="68"/>
      <c r="BI24" s="68"/>
      <c r="BJ24" s="74"/>
      <c r="BK24" s="75"/>
      <c r="BL24" s="68"/>
      <c r="BM24" s="73"/>
      <c r="BN24" s="73"/>
      <c r="BO24" s="76"/>
      <c r="BP24" s="70"/>
      <c r="BQ24" s="53"/>
      <c r="BR24" s="53"/>
      <c r="BS24" s="53"/>
      <c r="BT24" s="53"/>
      <c r="BU24" s="54"/>
      <c r="BV24" s="66"/>
      <c r="BW24" s="54"/>
      <c r="BX24" s="66"/>
      <c r="BY24" s="67"/>
      <c r="BZ24" s="67"/>
      <c r="CA24" s="68"/>
      <c r="CB24" s="68"/>
      <c r="CC24" s="67"/>
      <c r="CD24" s="69"/>
      <c r="CE24" s="68"/>
      <c r="CF24" s="70"/>
      <c r="CG24" s="68"/>
      <c r="CH24" s="71"/>
      <c r="CI24" s="72"/>
      <c r="CJ24" s="73"/>
      <c r="CK24" s="71"/>
      <c r="CL24" s="68"/>
      <c r="CM24" s="68"/>
      <c r="CN24" s="68"/>
      <c r="CO24" s="68"/>
      <c r="CP24" s="74"/>
      <c r="CQ24" s="75"/>
      <c r="CR24" s="68"/>
      <c r="CS24" s="73"/>
      <c r="CT24" s="73"/>
      <c r="CU24" s="76"/>
      <c r="CV24" s="70"/>
      <c r="CW24" s="53"/>
      <c r="CX24" s="53"/>
      <c r="CY24" s="53"/>
      <c r="CZ24" s="53"/>
      <c r="DA24" s="54"/>
      <c r="DB24" s="66"/>
      <c r="DC24" s="54"/>
      <c r="DD24" s="66"/>
      <c r="DE24" s="67"/>
      <c r="DF24" s="67"/>
      <c r="DG24" s="68"/>
      <c r="DH24" s="68"/>
      <c r="DI24" s="67"/>
      <c r="DJ24" s="69"/>
      <c r="DK24" s="68"/>
      <c r="DL24" s="70"/>
      <c r="DM24" s="68"/>
      <c r="DN24" s="71"/>
      <c r="DO24" s="72"/>
      <c r="DP24" s="73"/>
      <c r="DQ24" s="71"/>
      <c r="DR24" s="68"/>
      <c r="DS24" s="68"/>
      <c r="DT24" s="68"/>
      <c r="DU24" s="68"/>
      <c r="DV24" s="74"/>
      <c r="DW24" s="75"/>
      <c r="DX24" s="68"/>
      <c r="DY24" s="73"/>
      <c r="DZ24" s="73"/>
      <c r="EA24" s="76"/>
      <c r="EB24" s="70"/>
      <c r="EC24" s="53"/>
      <c r="ED24" s="53"/>
      <c r="EE24" s="53"/>
      <c r="EF24" s="53"/>
      <c r="EG24" s="54"/>
      <c r="EH24" s="66"/>
      <c r="EI24" s="54"/>
      <c r="EJ24" s="66"/>
      <c r="EK24" s="67"/>
      <c r="EL24" s="67"/>
      <c r="EM24" s="68"/>
      <c r="EN24" s="68"/>
      <c r="EO24" s="67"/>
      <c r="EP24" s="69"/>
      <c r="EQ24" s="68"/>
      <c r="ER24" s="70"/>
      <c r="ES24" s="68"/>
      <c r="ET24" s="71"/>
      <c r="EU24" s="72"/>
      <c r="EV24" s="73"/>
      <c r="EW24" s="71"/>
      <c r="EX24" s="68"/>
      <c r="EY24" s="68"/>
      <c r="EZ24" s="68"/>
      <c r="FA24" s="68"/>
      <c r="FB24" s="74"/>
      <c r="FC24" s="75"/>
      <c r="FD24" s="68"/>
      <c r="FE24" s="73"/>
      <c r="FF24" s="73"/>
      <c r="FG24" s="76"/>
      <c r="FH24" s="70"/>
      <c r="FI24" s="53"/>
      <c r="FJ24" s="53"/>
      <c r="FK24" s="53"/>
      <c r="FL24" s="53"/>
      <c r="FM24" s="54"/>
      <c r="FN24" s="66"/>
      <c r="FO24" s="54"/>
      <c r="FP24" s="66"/>
      <c r="FQ24" s="67"/>
      <c r="FR24" s="67"/>
      <c r="FS24" s="68"/>
      <c r="FT24" s="68"/>
      <c r="FU24" s="67"/>
      <c r="FV24" s="69"/>
      <c r="FW24" s="68"/>
      <c r="FX24" s="70"/>
      <c r="FY24" s="68"/>
      <c r="FZ24" s="71"/>
      <c r="GA24" s="72"/>
      <c r="GB24" s="73"/>
      <c r="GC24" s="71"/>
      <c r="GD24" s="68"/>
      <c r="GE24" s="68"/>
      <c r="GF24" s="68"/>
      <c r="GG24" s="68"/>
      <c r="GH24" s="74"/>
      <c r="GI24" s="75"/>
      <c r="GJ24" s="68"/>
      <c r="GK24" s="73"/>
      <c r="GL24" s="73"/>
      <c r="GM24" s="76"/>
      <c r="GN24" s="70"/>
      <c r="GO24" s="53"/>
      <c r="GP24" s="53"/>
      <c r="GQ24" s="53"/>
      <c r="GR24" s="53"/>
      <c r="GS24" s="54"/>
      <c r="GT24" s="66"/>
      <c r="GU24" s="54"/>
      <c r="GV24" s="66"/>
      <c r="GW24" s="67"/>
      <c r="GX24" s="67"/>
      <c r="GY24" s="68"/>
      <c r="GZ24" s="68"/>
      <c r="HA24" s="67"/>
      <c r="HB24" s="69"/>
      <c r="HC24" s="68"/>
      <c r="HD24" s="70"/>
      <c r="HE24" s="68"/>
      <c r="HF24" s="71"/>
      <c r="HG24" s="72"/>
      <c r="HH24" s="73"/>
      <c r="HI24" s="71"/>
      <c r="HJ24" s="68"/>
      <c r="HK24" s="68"/>
      <c r="HL24" s="68"/>
      <c r="HM24" s="68"/>
      <c r="HN24" s="74"/>
      <c r="HO24" s="75"/>
      <c r="HP24" s="68"/>
      <c r="HQ24" s="73"/>
      <c r="HR24" s="73"/>
      <c r="HS24" s="76"/>
      <c r="HT24" s="70"/>
      <c r="HU24" s="53"/>
      <c r="HV24" s="53"/>
      <c r="HW24" s="53"/>
      <c r="HX24" s="53"/>
      <c r="HY24" s="54"/>
      <c r="HZ24" s="66"/>
      <c r="IA24" s="54"/>
      <c r="IB24" s="66"/>
      <c r="IC24" s="67"/>
      <c r="ID24" s="67"/>
      <c r="IE24" s="68"/>
      <c r="IF24" s="68"/>
      <c r="IG24" s="67"/>
      <c r="IH24" s="69"/>
      <c r="II24" s="68"/>
      <c r="IJ24" s="70"/>
      <c r="IK24" s="68"/>
      <c r="IL24" s="71"/>
      <c r="IM24" s="72"/>
      <c r="IN24" s="73"/>
      <c r="IO24" s="71"/>
      <c r="IP24" s="68"/>
      <c r="IQ24" s="68"/>
      <c r="IR24" s="68"/>
      <c r="IS24" s="68"/>
      <c r="IT24" s="74"/>
      <c r="IU24" s="75"/>
      <c r="IV24" s="68"/>
    </row>
    <row r="25" spans="1:256" s="77" customFormat="1" ht="12.75">
      <c r="A25" s="53">
        <v>41</v>
      </c>
      <c r="B25" s="53" t="s">
        <v>48</v>
      </c>
      <c r="C25" s="53" t="b">
        <f t="shared" si="4"/>
        <v>1</v>
      </c>
      <c r="D25" s="53">
        <v>41</v>
      </c>
      <c r="E25" s="55" t="s">
        <v>48</v>
      </c>
      <c r="F25" s="56">
        <v>4330.27</v>
      </c>
      <c r="G25" s="55">
        <f t="shared" si="2"/>
        <v>15421260.64</v>
      </c>
      <c r="H25" s="56">
        <v>274.19</v>
      </c>
      <c r="I25" s="3">
        <f t="shared" si="5"/>
        <v>488230.94</v>
      </c>
      <c r="J25" s="3">
        <v>532.11</v>
      </c>
      <c r="K25" s="57">
        <v>29.88</v>
      </c>
      <c r="L25" s="57">
        <f t="shared" si="6"/>
        <v>1019448.26</v>
      </c>
      <c r="M25" s="3">
        <f t="shared" si="7"/>
        <v>20819.49</v>
      </c>
      <c r="N25" s="64">
        <v>8</v>
      </c>
      <c r="O25" s="57">
        <f t="shared" si="8"/>
        <v>5574.16</v>
      </c>
      <c r="P25" s="58">
        <v>0</v>
      </c>
      <c r="Q25" s="58">
        <f t="shared" si="9"/>
        <v>0</v>
      </c>
      <c r="R25" s="59">
        <f t="shared" si="10"/>
        <v>16955333.49</v>
      </c>
      <c r="S25" s="65">
        <v>8285871</v>
      </c>
      <c r="T25" s="61">
        <f t="shared" si="11"/>
        <v>8669462.489999998</v>
      </c>
      <c r="U25" s="58">
        <v>0</v>
      </c>
      <c r="V25" s="62">
        <f t="shared" si="12"/>
        <v>0</v>
      </c>
      <c r="W25" s="61">
        <v>4360792</v>
      </c>
      <c r="X25" s="57">
        <f t="shared" si="3"/>
        <v>6977267</v>
      </c>
      <c r="Y25" s="62">
        <f t="shared" si="13"/>
        <v>6977267</v>
      </c>
      <c r="Z25" s="57">
        <v>6977267</v>
      </c>
      <c r="AA25" s="62">
        <f t="shared" si="14"/>
        <v>6628403.65</v>
      </c>
      <c r="AB25" s="63">
        <f t="shared" si="15"/>
        <v>8669462.489999998</v>
      </c>
      <c r="AC25" s="53"/>
      <c r="AD25" s="53"/>
      <c r="AE25" s="53"/>
      <c r="AF25" s="54"/>
      <c r="AG25" s="73"/>
      <c r="AH25" s="73"/>
      <c r="AI25" s="76"/>
      <c r="AJ25" s="70"/>
      <c r="AK25" s="53"/>
      <c r="AL25" s="53"/>
      <c r="AM25" s="53"/>
      <c r="AN25" s="53"/>
      <c r="AO25" s="54"/>
      <c r="AP25" s="66"/>
      <c r="AQ25" s="54"/>
      <c r="AR25" s="66"/>
      <c r="AS25" s="67"/>
      <c r="AT25" s="67"/>
      <c r="AU25" s="68"/>
      <c r="AV25" s="68"/>
      <c r="AW25" s="67"/>
      <c r="AX25" s="69"/>
      <c r="AY25" s="68"/>
      <c r="AZ25" s="70"/>
      <c r="BA25" s="68"/>
      <c r="BB25" s="71"/>
      <c r="BC25" s="72"/>
      <c r="BD25" s="73"/>
      <c r="BE25" s="71"/>
      <c r="BF25" s="68"/>
      <c r="BG25" s="68"/>
      <c r="BH25" s="68"/>
      <c r="BI25" s="68"/>
      <c r="BJ25" s="74"/>
      <c r="BK25" s="75"/>
      <c r="BL25" s="68"/>
      <c r="BM25" s="73"/>
      <c r="BN25" s="73"/>
      <c r="BO25" s="76"/>
      <c r="BP25" s="70"/>
      <c r="BQ25" s="53"/>
      <c r="BR25" s="53"/>
      <c r="BS25" s="53"/>
      <c r="BT25" s="53"/>
      <c r="BU25" s="54"/>
      <c r="BV25" s="66"/>
      <c r="BW25" s="54"/>
      <c r="BX25" s="66"/>
      <c r="BY25" s="67"/>
      <c r="BZ25" s="67"/>
      <c r="CA25" s="68"/>
      <c r="CB25" s="68"/>
      <c r="CC25" s="67"/>
      <c r="CD25" s="69"/>
      <c r="CE25" s="68"/>
      <c r="CF25" s="70"/>
      <c r="CG25" s="68"/>
      <c r="CH25" s="71"/>
      <c r="CI25" s="72"/>
      <c r="CJ25" s="73"/>
      <c r="CK25" s="71"/>
      <c r="CL25" s="68"/>
      <c r="CM25" s="68"/>
      <c r="CN25" s="68"/>
      <c r="CO25" s="68"/>
      <c r="CP25" s="74"/>
      <c r="CQ25" s="75"/>
      <c r="CR25" s="68"/>
      <c r="CS25" s="73"/>
      <c r="CT25" s="73"/>
      <c r="CU25" s="76"/>
      <c r="CV25" s="70"/>
      <c r="CW25" s="53"/>
      <c r="CX25" s="53"/>
      <c r="CY25" s="53"/>
      <c r="CZ25" s="53"/>
      <c r="DA25" s="54"/>
      <c r="DB25" s="66"/>
      <c r="DC25" s="54"/>
      <c r="DD25" s="66"/>
      <c r="DE25" s="67"/>
      <c r="DF25" s="67"/>
      <c r="DG25" s="68"/>
      <c r="DH25" s="68"/>
      <c r="DI25" s="67"/>
      <c r="DJ25" s="69"/>
      <c r="DK25" s="68"/>
      <c r="DL25" s="70"/>
      <c r="DM25" s="68"/>
      <c r="DN25" s="71"/>
      <c r="DO25" s="72"/>
      <c r="DP25" s="73"/>
      <c r="DQ25" s="71"/>
      <c r="DR25" s="68"/>
      <c r="DS25" s="68"/>
      <c r="DT25" s="68"/>
      <c r="DU25" s="68"/>
      <c r="DV25" s="74"/>
      <c r="DW25" s="75"/>
      <c r="DX25" s="68"/>
      <c r="DY25" s="73"/>
      <c r="DZ25" s="73"/>
      <c r="EA25" s="76"/>
      <c r="EB25" s="70"/>
      <c r="EC25" s="53"/>
      <c r="ED25" s="53"/>
      <c r="EE25" s="53"/>
      <c r="EF25" s="53"/>
      <c r="EG25" s="54"/>
      <c r="EH25" s="66"/>
      <c r="EI25" s="54"/>
      <c r="EJ25" s="66"/>
      <c r="EK25" s="67"/>
      <c r="EL25" s="67"/>
      <c r="EM25" s="68"/>
      <c r="EN25" s="68"/>
      <c r="EO25" s="67"/>
      <c r="EP25" s="69"/>
      <c r="EQ25" s="68"/>
      <c r="ER25" s="70"/>
      <c r="ES25" s="68"/>
      <c r="ET25" s="71"/>
      <c r="EU25" s="72"/>
      <c r="EV25" s="73"/>
      <c r="EW25" s="71"/>
      <c r="EX25" s="68"/>
      <c r="EY25" s="68"/>
      <c r="EZ25" s="68"/>
      <c r="FA25" s="68"/>
      <c r="FB25" s="74"/>
      <c r="FC25" s="75"/>
      <c r="FD25" s="68"/>
      <c r="FE25" s="73"/>
      <c r="FF25" s="73"/>
      <c r="FG25" s="76"/>
      <c r="FH25" s="70"/>
      <c r="FI25" s="53"/>
      <c r="FJ25" s="53"/>
      <c r="FK25" s="53"/>
      <c r="FL25" s="53"/>
      <c r="FM25" s="54"/>
      <c r="FN25" s="66"/>
      <c r="FO25" s="54"/>
      <c r="FP25" s="66"/>
      <c r="FQ25" s="67"/>
      <c r="FR25" s="67"/>
      <c r="FS25" s="68"/>
      <c r="FT25" s="68"/>
      <c r="FU25" s="67"/>
      <c r="FV25" s="69"/>
      <c r="FW25" s="68"/>
      <c r="FX25" s="70"/>
      <c r="FY25" s="68"/>
      <c r="FZ25" s="71"/>
      <c r="GA25" s="72"/>
      <c r="GB25" s="73"/>
      <c r="GC25" s="71"/>
      <c r="GD25" s="68"/>
      <c r="GE25" s="68"/>
      <c r="GF25" s="68"/>
      <c r="GG25" s="68"/>
      <c r="GH25" s="74"/>
      <c r="GI25" s="75"/>
      <c r="GJ25" s="68"/>
      <c r="GK25" s="73"/>
      <c r="GL25" s="73"/>
      <c r="GM25" s="76"/>
      <c r="GN25" s="70"/>
      <c r="GO25" s="53"/>
      <c r="GP25" s="53"/>
      <c r="GQ25" s="53"/>
      <c r="GR25" s="53"/>
      <c r="GS25" s="54"/>
      <c r="GT25" s="66"/>
      <c r="GU25" s="54"/>
      <c r="GV25" s="66"/>
      <c r="GW25" s="67"/>
      <c r="GX25" s="67"/>
      <c r="GY25" s="68"/>
      <c r="GZ25" s="68"/>
      <c r="HA25" s="67"/>
      <c r="HB25" s="69"/>
      <c r="HC25" s="68"/>
      <c r="HD25" s="70"/>
      <c r="HE25" s="68"/>
      <c r="HF25" s="71"/>
      <c r="HG25" s="72"/>
      <c r="HH25" s="73"/>
      <c r="HI25" s="71"/>
      <c r="HJ25" s="68"/>
      <c r="HK25" s="68"/>
      <c r="HL25" s="68"/>
      <c r="HM25" s="68"/>
      <c r="HN25" s="74"/>
      <c r="HO25" s="75"/>
      <c r="HP25" s="68"/>
      <c r="HQ25" s="73"/>
      <c r="HR25" s="73"/>
      <c r="HS25" s="76"/>
      <c r="HT25" s="70"/>
      <c r="HU25" s="53"/>
      <c r="HV25" s="53"/>
      <c r="HW25" s="53"/>
      <c r="HX25" s="53"/>
      <c r="HY25" s="54"/>
      <c r="HZ25" s="66"/>
      <c r="IA25" s="54"/>
      <c r="IB25" s="66"/>
      <c r="IC25" s="67"/>
      <c r="ID25" s="67"/>
      <c r="IE25" s="68"/>
      <c r="IF25" s="68"/>
      <c r="IG25" s="67"/>
      <c r="IH25" s="69"/>
      <c r="II25" s="68"/>
      <c r="IJ25" s="70"/>
      <c r="IK25" s="68"/>
      <c r="IL25" s="71"/>
      <c r="IM25" s="72"/>
      <c r="IN25" s="73"/>
      <c r="IO25" s="71"/>
      <c r="IP25" s="68"/>
      <c r="IQ25" s="68"/>
      <c r="IR25" s="68"/>
      <c r="IS25" s="68"/>
      <c r="IT25" s="74"/>
      <c r="IU25" s="75"/>
      <c r="IV25" s="68"/>
    </row>
    <row r="26" spans="1:256" s="77" customFormat="1" ht="12.75">
      <c r="A26" s="53">
        <v>43</v>
      </c>
      <c r="B26" s="53" t="s">
        <v>49</v>
      </c>
      <c r="C26" s="53" t="b">
        <f t="shared" si="4"/>
        <v>1</v>
      </c>
      <c r="D26" s="53">
        <v>43</v>
      </c>
      <c r="E26" s="55" t="s">
        <v>49</v>
      </c>
      <c r="F26" s="56">
        <v>1004.88</v>
      </c>
      <c r="G26" s="55">
        <f t="shared" si="2"/>
        <v>3578649</v>
      </c>
      <c r="H26" s="56">
        <v>375.01</v>
      </c>
      <c r="I26" s="3">
        <f t="shared" si="5"/>
        <v>667754.06</v>
      </c>
      <c r="J26" s="3">
        <v>166.07999999999998</v>
      </c>
      <c r="K26" s="57">
        <v>10.950000000000001</v>
      </c>
      <c r="L26" s="57">
        <f t="shared" si="6"/>
        <v>318186.03</v>
      </c>
      <c r="M26" s="3">
        <f t="shared" si="7"/>
        <v>7629.63</v>
      </c>
      <c r="N26" s="64">
        <v>6</v>
      </c>
      <c r="O26" s="57">
        <f t="shared" si="8"/>
        <v>4180.62</v>
      </c>
      <c r="P26" s="58">
        <v>0</v>
      </c>
      <c r="Q26" s="58">
        <f t="shared" si="9"/>
        <v>0</v>
      </c>
      <c r="R26" s="59">
        <f t="shared" si="10"/>
        <v>4576399.340000001</v>
      </c>
      <c r="S26" s="65">
        <v>1368677</v>
      </c>
      <c r="T26" s="61">
        <f t="shared" si="11"/>
        <v>3207722.340000001</v>
      </c>
      <c r="U26" s="58">
        <v>1233780</v>
      </c>
      <c r="V26" s="62">
        <f t="shared" si="12"/>
        <v>1184428.8</v>
      </c>
      <c r="W26" s="61">
        <v>4479488.649999999</v>
      </c>
      <c r="X26" s="57">
        <f t="shared" si="3"/>
        <v>7167182</v>
      </c>
      <c r="Y26" s="62">
        <f t="shared" si="13"/>
        <v>4392151.140000001</v>
      </c>
      <c r="Z26" s="57">
        <v>4450484.140000001</v>
      </c>
      <c r="AA26" s="62">
        <f t="shared" si="14"/>
        <v>4227959.93</v>
      </c>
      <c r="AB26" s="63">
        <f t="shared" si="15"/>
        <v>4392151.140000001</v>
      </c>
      <c r="AC26" s="53"/>
      <c r="AD26" s="53"/>
      <c r="AE26" s="53"/>
      <c r="AF26" s="54"/>
      <c r="AG26" s="73"/>
      <c r="AH26" s="73"/>
      <c r="AI26" s="76"/>
      <c r="AJ26" s="70"/>
      <c r="AK26" s="53"/>
      <c r="AL26" s="53"/>
      <c r="AM26" s="53"/>
      <c r="AN26" s="53"/>
      <c r="AO26" s="54"/>
      <c r="AP26" s="66"/>
      <c r="AQ26" s="54"/>
      <c r="AR26" s="66"/>
      <c r="AS26" s="67"/>
      <c r="AT26" s="67"/>
      <c r="AU26" s="68"/>
      <c r="AV26" s="68"/>
      <c r="AW26" s="67"/>
      <c r="AX26" s="69"/>
      <c r="AY26" s="68"/>
      <c r="AZ26" s="70"/>
      <c r="BA26" s="68"/>
      <c r="BB26" s="71"/>
      <c r="BC26" s="72"/>
      <c r="BD26" s="73"/>
      <c r="BE26" s="71"/>
      <c r="BF26" s="68"/>
      <c r="BG26" s="68"/>
      <c r="BH26" s="68"/>
      <c r="BI26" s="68"/>
      <c r="BJ26" s="74"/>
      <c r="BK26" s="75"/>
      <c r="BL26" s="68"/>
      <c r="BM26" s="73"/>
      <c r="BN26" s="73"/>
      <c r="BO26" s="76"/>
      <c r="BP26" s="70"/>
      <c r="BQ26" s="53"/>
      <c r="BR26" s="53"/>
      <c r="BS26" s="53"/>
      <c r="BT26" s="53"/>
      <c r="BU26" s="54"/>
      <c r="BV26" s="66"/>
      <c r="BW26" s="54"/>
      <c r="BX26" s="66"/>
      <c r="BY26" s="67"/>
      <c r="BZ26" s="67"/>
      <c r="CA26" s="68"/>
      <c r="CB26" s="68"/>
      <c r="CC26" s="67"/>
      <c r="CD26" s="69"/>
      <c r="CE26" s="68"/>
      <c r="CF26" s="70"/>
      <c r="CG26" s="68"/>
      <c r="CH26" s="71"/>
      <c r="CI26" s="72"/>
      <c r="CJ26" s="73"/>
      <c r="CK26" s="71"/>
      <c r="CL26" s="68"/>
      <c r="CM26" s="68"/>
      <c r="CN26" s="68"/>
      <c r="CO26" s="68"/>
      <c r="CP26" s="74"/>
      <c r="CQ26" s="75"/>
      <c r="CR26" s="68"/>
      <c r="CS26" s="73"/>
      <c r="CT26" s="73"/>
      <c r="CU26" s="76"/>
      <c r="CV26" s="70"/>
      <c r="CW26" s="53"/>
      <c r="CX26" s="53"/>
      <c r="CY26" s="53"/>
      <c r="CZ26" s="53"/>
      <c r="DA26" s="54"/>
      <c r="DB26" s="66"/>
      <c r="DC26" s="54"/>
      <c r="DD26" s="66"/>
      <c r="DE26" s="67"/>
      <c r="DF26" s="67"/>
      <c r="DG26" s="68"/>
      <c r="DH26" s="68"/>
      <c r="DI26" s="67"/>
      <c r="DJ26" s="69"/>
      <c r="DK26" s="68"/>
      <c r="DL26" s="70"/>
      <c r="DM26" s="68"/>
      <c r="DN26" s="71"/>
      <c r="DO26" s="72"/>
      <c r="DP26" s="73"/>
      <c r="DQ26" s="71"/>
      <c r="DR26" s="68"/>
      <c r="DS26" s="68"/>
      <c r="DT26" s="68"/>
      <c r="DU26" s="68"/>
      <c r="DV26" s="74"/>
      <c r="DW26" s="75"/>
      <c r="DX26" s="68"/>
      <c r="DY26" s="73"/>
      <c r="DZ26" s="73"/>
      <c r="EA26" s="76"/>
      <c r="EB26" s="70"/>
      <c r="EC26" s="53"/>
      <c r="ED26" s="53"/>
      <c r="EE26" s="53"/>
      <c r="EF26" s="53"/>
      <c r="EG26" s="54"/>
      <c r="EH26" s="66"/>
      <c r="EI26" s="54"/>
      <c r="EJ26" s="66"/>
      <c r="EK26" s="67"/>
      <c r="EL26" s="67"/>
      <c r="EM26" s="68"/>
      <c r="EN26" s="68"/>
      <c r="EO26" s="67"/>
      <c r="EP26" s="69"/>
      <c r="EQ26" s="68"/>
      <c r="ER26" s="70"/>
      <c r="ES26" s="68"/>
      <c r="ET26" s="71"/>
      <c r="EU26" s="72"/>
      <c r="EV26" s="73"/>
      <c r="EW26" s="71"/>
      <c r="EX26" s="68"/>
      <c r="EY26" s="68"/>
      <c r="EZ26" s="68"/>
      <c r="FA26" s="68"/>
      <c r="FB26" s="74"/>
      <c r="FC26" s="75"/>
      <c r="FD26" s="68"/>
      <c r="FE26" s="73"/>
      <c r="FF26" s="73"/>
      <c r="FG26" s="76"/>
      <c r="FH26" s="70"/>
      <c r="FI26" s="53"/>
      <c r="FJ26" s="53"/>
      <c r="FK26" s="53"/>
      <c r="FL26" s="53"/>
      <c r="FM26" s="54"/>
      <c r="FN26" s="66"/>
      <c r="FO26" s="54"/>
      <c r="FP26" s="66"/>
      <c r="FQ26" s="67"/>
      <c r="FR26" s="67"/>
      <c r="FS26" s="68"/>
      <c r="FT26" s="68"/>
      <c r="FU26" s="67"/>
      <c r="FV26" s="69"/>
      <c r="FW26" s="68"/>
      <c r="FX26" s="70"/>
      <c r="FY26" s="68"/>
      <c r="FZ26" s="71"/>
      <c r="GA26" s="72"/>
      <c r="GB26" s="73"/>
      <c r="GC26" s="71"/>
      <c r="GD26" s="68"/>
      <c r="GE26" s="68"/>
      <c r="GF26" s="68"/>
      <c r="GG26" s="68"/>
      <c r="GH26" s="74"/>
      <c r="GI26" s="75"/>
      <c r="GJ26" s="68"/>
      <c r="GK26" s="73"/>
      <c r="GL26" s="73"/>
      <c r="GM26" s="76"/>
      <c r="GN26" s="70"/>
      <c r="GO26" s="53"/>
      <c r="GP26" s="53"/>
      <c r="GQ26" s="53"/>
      <c r="GR26" s="53"/>
      <c r="GS26" s="54"/>
      <c r="GT26" s="66"/>
      <c r="GU26" s="54"/>
      <c r="GV26" s="66"/>
      <c r="GW26" s="67"/>
      <c r="GX26" s="67"/>
      <c r="GY26" s="68"/>
      <c r="GZ26" s="68"/>
      <c r="HA26" s="67"/>
      <c r="HB26" s="69"/>
      <c r="HC26" s="68"/>
      <c r="HD26" s="70"/>
      <c r="HE26" s="68"/>
      <c r="HF26" s="71"/>
      <c r="HG26" s="72"/>
      <c r="HH26" s="73"/>
      <c r="HI26" s="71"/>
      <c r="HJ26" s="68"/>
      <c r="HK26" s="68"/>
      <c r="HL26" s="68"/>
      <c r="HM26" s="68"/>
      <c r="HN26" s="74"/>
      <c r="HO26" s="75"/>
      <c r="HP26" s="68"/>
      <c r="HQ26" s="73"/>
      <c r="HR26" s="73"/>
      <c r="HS26" s="76"/>
      <c r="HT26" s="70"/>
      <c r="HU26" s="53"/>
      <c r="HV26" s="53"/>
      <c r="HW26" s="53"/>
      <c r="HX26" s="53"/>
      <c r="HY26" s="54"/>
      <c r="HZ26" s="66"/>
      <c r="IA26" s="54"/>
      <c r="IB26" s="66"/>
      <c r="IC26" s="67"/>
      <c r="ID26" s="67"/>
      <c r="IE26" s="68"/>
      <c r="IF26" s="68"/>
      <c r="IG26" s="67"/>
      <c r="IH26" s="69"/>
      <c r="II26" s="68"/>
      <c r="IJ26" s="70"/>
      <c r="IK26" s="68"/>
      <c r="IL26" s="71"/>
      <c r="IM26" s="72"/>
      <c r="IN26" s="73"/>
      <c r="IO26" s="71"/>
      <c r="IP26" s="68"/>
      <c r="IQ26" s="68"/>
      <c r="IR26" s="68"/>
      <c r="IS26" s="68"/>
      <c r="IT26" s="74"/>
      <c r="IU26" s="75"/>
      <c r="IV26" s="68"/>
    </row>
    <row r="27" spans="1:256" s="77" customFormat="1" ht="12.75">
      <c r="A27" s="53">
        <v>45</v>
      </c>
      <c r="B27" s="53" t="s">
        <v>50</v>
      </c>
      <c r="C27" s="53" t="b">
        <f t="shared" si="4"/>
        <v>1</v>
      </c>
      <c r="D27" s="53">
        <v>45</v>
      </c>
      <c r="E27" s="55" t="s">
        <v>50</v>
      </c>
      <c r="F27" s="56">
        <v>192.62</v>
      </c>
      <c r="G27" s="55">
        <f t="shared" si="2"/>
        <v>685971.83</v>
      </c>
      <c r="H27" s="56">
        <v>83.54</v>
      </c>
      <c r="I27" s="3">
        <f t="shared" si="5"/>
        <v>148753.83</v>
      </c>
      <c r="J27" s="3">
        <v>33.48</v>
      </c>
      <c r="K27" s="57">
        <v>1</v>
      </c>
      <c r="L27" s="57">
        <f t="shared" si="6"/>
        <v>64142.99</v>
      </c>
      <c r="M27" s="3">
        <f t="shared" si="7"/>
        <v>696.77</v>
      </c>
      <c r="N27" s="64">
        <v>2</v>
      </c>
      <c r="O27" s="57">
        <f t="shared" si="8"/>
        <v>1393.54</v>
      </c>
      <c r="P27" s="58">
        <v>0</v>
      </c>
      <c r="Q27" s="58">
        <f t="shared" si="9"/>
        <v>0</v>
      </c>
      <c r="R27" s="59">
        <f t="shared" si="10"/>
        <v>900958.96</v>
      </c>
      <c r="S27" s="65">
        <v>227405</v>
      </c>
      <c r="T27" s="61">
        <f t="shared" si="11"/>
        <v>673553.96</v>
      </c>
      <c r="U27" s="58">
        <v>489829</v>
      </c>
      <c r="V27" s="62">
        <f t="shared" si="12"/>
        <v>470235.84</v>
      </c>
      <c r="W27" s="61">
        <v>1191202.95</v>
      </c>
      <c r="X27" s="57">
        <f t="shared" si="3"/>
        <v>1905925</v>
      </c>
      <c r="Y27" s="62">
        <f t="shared" si="13"/>
        <v>1143789.8</v>
      </c>
      <c r="Z27" s="57">
        <v>1170004.8</v>
      </c>
      <c r="AA27" s="62">
        <f t="shared" si="14"/>
        <v>1111504.56</v>
      </c>
      <c r="AB27" s="63">
        <f t="shared" si="15"/>
        <v>1143789.8</v>
      </c>
      <c r="AC27" s="53"/>
      <c r="AD27" s="53"/>
      <c r="AE27" s="53"/>
      <c r="AF27" s="54"/>
      <c r="AG27" s="73"/>
      <c r="AH27" s="73"/>
      <c r="AI27" s="76"/>
      <c r="AJ27" s="70"/>
      <c r="AK27" s="53"/>
      <c r="AL27" s="53"/>
      <c r="AM27" s="53"/>
      <c r="AN27" s="53"/>
      <c r="AO27" s="54"/>
      <c r="AP27" s="66"/>
      <c r="AQ27" s="54"/>
      <c r="AR27" s="66"/>
      <c r="AS27" s="67"/>
      <c r="AT27" s="67"/>
      <c r="AU27" s="68"/>
      <c r="AV27" s="68"/>
      <c r="AW27" s="67"/>
      <c r="AX27" s="69"/>
      <c r="AY27" s="68"/>
      <c r="AZ27" s="70"/>
      <c r="BA27" s="68"/>
      <c r="BB27" s="71"/>
      <c r="BC27" s="72"/>
      <c r="BD27" s="73"/>
      <c r="BE27" s="71"/>
      <c r="BF27" s="68"/>
      <c r="BG27" s="68"/>
      <c r="BH27" s="68"/>
      <c r="BI27" s="68"/>
      <c r="BJ27" s="74"/>
      <c r="BK27" s="75"/>
      <c r="BL27" s="68"/>
      <c r="BM27" s="73"/>
      <c r="BN27" s="73"/>
      <c r="BO27" s="76"/>
      <c r="BP27" s="70"/>
      <c r="BQ27" s="53"/>
      <c r="BR27" s="53"/>
      <c r="BS27" s="53"/>
      <c r="BT27" s="53"/>
      <c r="BU27" s="54"/>
      <c r="BV27" s="66"/>
      <c r="BW27" s="54"/>
      <c r="BX27" s="66"/>
      <c r="BY27" s="67"/>
      <c r="BZ27" s="67"/>
      <c r="CA27" s="68"/>
      <c r="CB27" s="68"/>
      <c r="CC27" s="67"/>
      <c r="CD27" s="69"/>
      <c r="CE27" s="68"/>
      <c r="CF27" s="70"/>
      <c r="CG27" s="68"/>
      <c r="CH27" s="71"/>
      <c r="CI27" s="72"/>
      <c r="CJ27" s="73"/>
      <c r="CK27" s="71"/>
      <c r="CL27" s="68"/>
      <c r="CM27" s="68"/>
      <c r="CN27" s="68"/>
      <c r="CO27" s="68"/>
      <c r="CP27" s="74"/>
      <c r="CQ27" s="75"/>
      <c r="CR27" s="68"/>
      <c r="CS27" s="73"/>
      <c r="CT27" s="73"/>
      <c r="CU27" s="76"/>
      <c r="CV27" s="70"/>
      <c r="CW27" s="53"/>
      <c r="CX27" s="53"/>
      <c r="CY27" s="53"/>
      <c r="CZ27" s="53"/>
      <c r="DA27" s="54"/>
      <c r="DB27" s="66"/>
      <c r="DC27" s="54"/>
      <c r="DD27" s="66"/>
      <c r="DE27" s="67"/>
      <c r="DF27" s="67"/>
      <c r="DG27" s="68"/>
      <c r="DH27" s="68"/>
      <c r="DI27" s="67"/>
      <c r="DJ27" s="69"/>
      <c r="DK27" s="68"/>
      <c r="DL27" s="70"/>
      <c r="DM27" s="68"/>
      <c r="DN27" s="71"/>
      <c r="DO27" s="72"/>
      <c r="DP27" s="73"/>
      <c r="DQ27" s="71"/>
      <c r="DR27" s="68"/>
      <c r="DS27" s="68"/>
      <c r="DT27" s="68"/>
      <c r="DU27" s="68"/>
      <c r="DV27" s="74"/>
      <c r="DW27" s="75"/>
      <c r="DX27" s="68"/>
      <c r="DY27" s="73"/>
      <c r="DZ27" s="73"/>
      <c r="EA27" s="76"/>
      <c r="EB27" s="70"/>
      <c r="EC27" s="53"/>
      <c r="ED27" s="53"/>
      <c r="EE27" s="53"/>
      <c r="EF27" s="53"/>
      <c r="EG27" s="54"/>
      <c r="EH27" s="66"/>
      <c r="EI27" s="54"/>
      <c r="EJ27" s="66"/>
      <c r="EK27" s="67"/>
      <c r="EL27" s="67"/>
      <c r="EM27" s="68"/>
      <c r="EN27" s="68"/>
      <c r="EO27" s="67"/>
      <c r="EP27" s="69"/>
      <c r="EQ27" s="68"/>
      <c r="ER27" s="70"/>
      <c r="ES27" s="68"/>
      <c r="ET27" s="71"/>
      <c r="EU27" s="72"/>
      <c r="EV27" s="73"/>
      <c r="EW27" s="71"/>
      <c r="EX27" s="68"/>
      <c r="EY27" s="68"/>
      <c r="EZ27" s="68"/>
      <c r="FA27" s="68"/>
      <c r="FB27" s="74"/>
      <c r="FC27" s="75"/>
      <c r="FD27" s="68"/>
      <c r="FE27" s="73"/>
      <c r="FF27" s="73"/>
      <c r="FG27" s="76"/>
      <c r="FH27" s="70"/>
      <c r="FI27" s="53"/>
      <c r="FJ27" s="53"/>
      <c r="FK27" s="53"/>
      <c r="FL27" s="53"/>
      <c r="FM27" s="54"/>
      <c r="FN27" s="66"/>
      <c r="FO27" s="54"/>
      <c r="FP27" s="66"/>
      <c r="FQ27" s="67"/>
      <c r="FR27" s="67"/>
      <c r="FS27" s="68"/>
      <c r="FT27" s="68"/>
      <c r="FU27" s="67"/>
      <c r="FV27" s="69"/>
      <c r="FW27" s="68"/>
      <c r="FX27" s="70"/>
      <c r="FY27" s="68"/>
      <c r="FZ27" s="71"/>
      <c r="GA27" s="72"/>
      <c r="GB27" s="73"/>
      <c r="GC27" s="71"/>
      <c r="GD27" s="68"/>
      <c r="GE27" s="68"/>
      <c r="GF27" s="68"/>
      <c r="GG27" s="68"/>
      <c r="GH27" s="74"/>
      <c r="GI27" s="75"/>
      <c r="GJ27" s="68"/>
      <c r="GK27" s="73"/>
      <c r="GL27" s="73"/>
      <c r="GM27" s="76"/>
      <c r="GN27" s="70"/>
      <c r="GO27" s="53"/>
      <c r="GP27" s="53"/>
      <c r="GQ27" s="53"/>
      <c r="GR27" s="53"/>
      <c r="GS27" s="54"/>
      <c r="GT27" s="66"/>
      <c r="GU27" s="54"/>
      <c r="GV27" s="66"/>
      <c r="GW27" s="67"/>
      <c r="GX27" s="67"/>
      <c r="GY27" s="68"/>
      <c r="GZ27" s="68"/>
      <c r="HA27" s="67"/>
      <c r="HB27" s="69"/>
      <c r="HC27" s="68"/>
      <c r="HD27" s="70"/>
      <c r="HE27" s="68"/>
      <c r="HF27" s="71"/>
      <c r="HG27" s="72"/>
      <c r="HH27" s="73"/>
      <c r="HI27" s="71"/>
      <c r="HJ27" s="68"/>
      <c r="HK27" s="68"/>
      <c r="HL27" s="68"/>
      <c r="HM27" s="68"/>
      <c r="HN27" s="74"/>
      <c r="HO27" s="75"/>
      <c r="HP27" s="68"/>
      <c r="HQ27" s="73"/>
      <c r="HR27" s="73"/>
      <c r="HS27" s="76"/>
      <c r="HT27" s="70"/>
      <c r="HU27" s="53"/>
      <c r="HV27" s="53"/>
      <c r="HW27" s="53"/>
      <c r="HX27" s="53"/>
      <c r="HY27" s="54"/>
      <c r="HZ27" s="66"/>
      <c r="IA27" s="54"/>
      <c r="IB27" s="66"/>
      <c r="IC27" s="67"/>
      <c r="ID27" s="67"/>
      <c r="IE27" s="68"/>
      <c r="IF27" s="68"/>
      <c r="IG27" s="67"/>
      <c r="IH27" s="69"/>
      <c r="II27" s="68"/>
      <c r="IJ27" s="70"/>
      <c r="IK27" s="68"/>
      <c r="IL27" s="71"/>
      <c r="IM27" s="72"/>
      <c r="IN27" s="73"/>
      <c r="IO27" s="71"/>
      <c r="IP27" s="68"/>
      <c r="IQ27" s="68"/>
      <c r="IR27" s="68"/>
      <c r="IS27" s="68"/>
      <c r="IT27" s="74"/>
      <c r="IU27" s="75"/>
      <c r="IV27" s="68"/>
    </row>
    <row r="28" spans="1:256" s="77" customFormat="1" ht="12.75">
      <c r="A28" s="53">
        <v>47</v>
      </c>
      <c r="B28" s="53" t="s">
        <v>51</v>
      </c>
      <c r="C28" s="53" t="b">
        <f t="shared" si="4"/>
        <v>1</v>
      </c>
      <c r="D28" s="53">
        <v>47</v>
      </c>
      <c r="E28" s="55" t="s">
        <v>51</v>
      </c>
      <c r="F28" s="56">
        <v>33.94</v>
      </c>
      <c r="G28" s="55">
        <f t="shared" si="2"/>
        <v>120869.5</v>
      </c>
      <c r="H28" s="56">
        <v>4.5</v>
      </c>
      <c r="I28" s="3">
        <f t="shared" si="5"/>
        <v>8012.84</v>
      </c>
      <c r="J28" s="3">
        <v>9.31</v>
      </c>
      <c r="K28" s="57">
        <v>0</v>
      </c>
      <c r="L28" s="57">
        <f t="shared" si="6"/>
        <v>17836.66</v>
      </c>
      <c r="M28" s="3">
        <f t="shared" si="7"/>
        <v>0</v>
      </c>
      <c r="N28" s="64">
        <v>0</v>
      </c>
      <c r="O28" s="57">
        <f t="shared" si="8"/>
        <v>0</v>
      </c>
      <c r="P28" s="58">
        <v>0</v>
      </c>
      <c r="Q28" s="58">
        <f t="shared" si="9"/>
        <v>0</v>
      </c>
      <c r="R28" s="59">
        <f t="shared" si="10"/>
        <v>146719</v>
      </c>
      <c r="S28" s="65">
        <v>55940</v>
      </c>
      <c r="T28" s="61">
        <f t="shared" si="11"/>
        <v>90779</v>
      </c>
      <c r="U28" s="58">
        <v>59781</v>
      </c>
      <c r="V28" s="62">
        <f t="shared" si="12"/>
        <v>57389.76</v>
      </c>
      <c r="W28" s="61">
        <v>141115</v>
      </c>
      <c r="X28" s="57">
        <f t="shared" si="3"/>
        <v>225784</v>
      </c>
      <c r="Y28" s="62">
        <f t="shared" si="13"/>
        <v>148168.76</v>
      </c>
      <c r="Z28" s="57">
        <v>146445.62000000002</v>
      </c>
      <c r="AA28" s="62">
        <f t="shared" si="14"/>
        <v>139123.34</v>
      </c>
      <c r="AB28" s="63">
        <f t="shared" si="15"/>
        <v>148168.76</v>
      </c>
      <c r="AC28" s="53"/>
      <c r="AD28" s="53"/>
      <c r="AE28" s="53"/>
      <c r="AF28" s="54"/>
      <c r="AG28" s="73"/>
      <c r="AH28" s="73"/>
      <c r="AI28" s="76"/>
      <c r="AJ28" s="70"/>
      <c r="AK28" s="53"/>
      <c r="AL28" s="53"/>
      <c r="AM28" s="53"/>
      <c r="AN28" s="53"/>
      <c r="AO28" s="54"/>
      <c r="AP28" s="66"/>
      <c r="AQ28" s="54"/>
      <c r="AR28" s="66"/>
      <c r="AS28" s="67"/>
      <c r="AT28" s="67"/>
      <c r="AU28" s="68"/>
      <c r="AV28" s="68"/>
      <c r="AW28" s="67"/>
      <c r="AX28" s="69"/>
      <c r="AY28" s="68"/>
      <c r="AZ28" s="70"/>
      <c r="BA28" s="68"/>
      <c r="BB28" s="71"/>
      <c r="BC28" s="72"/>
      <c r="BD28" s="73"/>
      <c r="BE28" s="71"/>
      <c r="BF28" s="68"/>
      <c r="BG28" s="68"/>
      <c r="BH28" s="68"/>
      <c r="BI28" s="68"/>
      <c r="BJ28" s="74"/>
      <c r="BK28" s="75"/>
      <c r="BL28" s="68"/>
      <c r="BM28" s="73"/>
      <c r="BN28" s="73"/>
      <c r="BO28" s="76"/>
      <c r="BP28" s="70"/>
      <c r="BQ28" s="53"/>
      <c r="BR28" s="53"/>
      <c r="BS28" s="53"/>
      <c r="BT28" s="53"/>
      <c r="BU28" s="54"/>
      <c r="BV28" s="66"/>
      <c r="BW28" s="54"/>
      <c r="BX28" s="66"/>
      <c r="BY28" s="67"/>
      <c r="BZ28" s="67"/>
      <c r="CA28" s="68"/>
      <c r="CB28" s="68"/>
      <c r="CC28" s="67"/>
      <c r="CD28" s="69"/>
      <c r="CE28" s="68"/>
      <c r="CF28" s="70"/>
      <c r="CG28" s="68"/>
      <c r="CH28" s="71"/>
      <c r="CI28" s="72"/>
      <c r="CJ28" s="73"/>
      <c r="CK28" s="71"/>
      <c r="CL28" s="68"/>
      <c r="CM28" s="68"/>
      <c r="CN28" s="68"/>
      <c r="CO28" s="68"/>
      <c r="CP28" s="74"/>
      <c r="CQ28" s="75"/>
      <c r="CR28" s="68"/>
      <c r="CS28" s="73"/>
      <c r="CT28" s="73"/>
      <c r="CU28" s="76"/>
      <c r="CV28" s="70"/>
      <c r="CW28" s="53"/>
      <c r="CX28" s="53"/>
      <c r="CY28" s="53"/>
      <c r="CZ28" s="53"/>
      <c r="DA28" s="54"/>
      <c r="DB28" s="66"/>
      <c r="DC28" s="54"/>
      <c r="DD28" s="66"/>
      <c r="DE28" s="67"/>
      <c r="DF28" s="67"/>
      <c r="DG28" s="68"/>
      <c r="DH28" s="68"/>
      <c r="DI28" s="67"/>
      <c r="DJ28" s="69"/>
      <c r="DK28" s="68"/>
      <c r="DL28" s="70"/>
      <c r="DM28" s="68"/>
      <c r="DN28" s="71"/>
      <c r="DO28" s="72"/>
      <c r="DP28" s="73"/>
      <c r="DQ28" s="71"/>
      <c r="DR28" s="68"/>
      <c r="DS28" s="68"/>
      <c r="DT28" s="68"/>
      <c r="DU28" s="68"/>
      <c r="DV28" s="74"/>
      <c r="DW28" s="75"/>
      <c r="DX28" s="68"/>
      <c r="DY28" s="73"/>
      <c r="DZ28" s="73"/>
      <c r="EA28" s="76"/>
      <c r="EB28" s="70"/>
      <c r="EC28" s="53"/>
      <c r="ED28" s="53"/>
      <c r="EE28" s="53"/>
      <c r="EF28" s="53"/>
      <c r="EG28" s="54"/>
      <c r="EH28" s="66"/>
      <c r="EI28" s="54"/>
      <c r="EJ28" s="66"/>
      <c r="EK28" s="67"/>
      <c r="EL28" s="67"/>
      <c r="EM28" s="68"/>
      <c r="EN28" s="68"/>
      <c r="EO28" s="67"/>
      <c r="EP28" s="69"/>
      <c r="EQ28" s="68"/>
      <c r="ER28" s="70"/>
      <c r="ES28" s="68"/>
      <c r="ET28" s="71"/>
      <c r="EU28" s="72"/>
      <c r="EV28" s="73"/>
      <c r="EW28" s="71"/>
      <c r="EX28" s="68"/>
      <c r="EY28" s="68"/>
      <c r="EZ28" s="68"/>
      <c r="FA28" s="68"/>
      <c r="FB28" s="74"/>
      <c r="FC28" s="75"/>
      <c r="FD28" s="68"/>
      <c r="FE28" s="73"/>
      <c r="FF28" s="73"/>
      <c r="FG28" s="76"/>
      <c r="FH28" s="70"/>
      <c r="FI28" s="53"/>
      <c r="FJ28" s="53"/>
      <c r="FK28" s="53"/>
      <c r="FL28" s="53"/>
      <c r="FM28" s="54"/>
      <c r="FN28" s="66"/>
      <c r="FO28" s="54"/>
      <c r="FP28" s="66"/>
      <c r="FQ28" s="67"/>
      <c r="FR28" s="67"/>
      <c r="FS28" s="68"/>
      <c r="FT28" s="68"/>
      <c r="FU28" s="67"/>
      <c r="FV28" s="69"/>
      <c r="FW28" s="68"/>
      <c r="FX28" s="70"/>
      <c r="FY28" s="68"/>
      <c r="FZ28" s="71"/>
      <c r="GA28" s="72"/>
      <c r="GB28" s="73"/>
      <c r="GC28" s="71"/>
      <c r="GD28" s="68"/>
      <c r="GE28" s="68"/>
      <c r="GF28" s="68"/>
      <c r="GG28" s="68"/>
      <c r="GH28" s="74"/>
      <c r="GI28" s="75"/>
      <c r="GJ28" s="68"/>
      <c r="GK28" s="73"/>
      <c r="GL28" s="73"/>
      <c r="GM28" s="76"/>
      <c r="GN28" s="70"/>
      <c r="GO28" s="53"/>
      <c r="GP28" s="53"/>
      <c r="GQ28" s="53"/>
      <c r="GR28" s="53"/>
      <c r="GS28" s="54"/>
      <c r="GT28" s="66"/>
      <c r="GU28" s="54"/>
      <c r="GV28" s="66"/>
      <c r="GW28" s="67"/>
      <c r="GX28" s="67"/>
      <c r="GY28" s="68"/>
      <c r="GZ28" s="68"/>
      <c r="HA28" s="67"/>
      <c r="HB28" s="69"/>
      <c r="HC28" s="68"/>
      <c r="HD28" s="70"/>
      <c r="HE28" s="68"/>
      <c r="HF28" s="71"/>
      <c r="HG28" s="72"/>
      <c r="HH28" s="73"/>
      <c r="HI28" s="71"/>
      <c r="HJ28" s="68"/>
      <c r="HK28" s="68"/>
      <c r="HL28" s="68"/>
      <c r="HM28" s="68"/>
      <c r="HN28" s="74"/>
      <c r="HO28" s="75"/>
      <c r="HP28" s="68"/>
      <c r="HQ28" s="73"/>
      <c r="HR28" s="73"/>
      <c r="HS28" s="76"/>
      <c r="HT28" s="70"/>
      <c r="HU28" s="53"/>
      <c r="HV28" s="53"/>
      <c r="HW28" s="53"/>
      <c r="HX28" s="53"/>
      <c r="HY28" s="54"/>
      <c r="HZ28" s="66"/>
      <c r="IA28" s="54"/>
      <c r="IB28" s="66"/>
      <c r="IC28" s="67"/>
      <c r="ID28" s="67"/>
      <c r="IE28" s="68"/>
      <c r="IF28" s="68"/>
      <c r="IG28" s="67"/>
      <c r="IH28" s="69"/>
      <c r="II28" s="68"/>
      <c r="IJ28" s="70"/>
      <c r="IK28" s="68"/>
      <c r="IL28" s="71"/>
      <c r="IM28" s="72"/>
      <c r="IN28" s="73"/>
      <c r="IO28" s="71"/>
      <c r="IP28" s="68"/>
      <c r="IQ28" s="68"/>
      <c r="IR28" s="68"/>
      <c r="IS28" s="68"/>
      <c r="IT28" s="74"/>
      <c r="IU28" s="75"/>
      <c r="IV28" s="68"/>
    </row>
    <row r="29" spans="1:256" s="77" customFormat="1" ht="12.75">
      <c r="A29" s="53">
        <v>51</v>
      </c>
      <c r="B29" s="53" t="s">
        <v>52</v>
      </c>
      <c r="C29" s="53" t="b">
        <f t="shared" si="4"/>
        <v>1</v>
      </c>
      <c r="D29" s="53">
        <v>51</v>
      </c>
      <c r="E29" s="55" t="s">
        <v>52</v>
      </c>
      <c r="F29" s="56">
        <v>1073.13</v>
      </c>
      <c r="G29" s="55">
        <f t="shared" si="2"/>
        <v>3821705.68</v>
      </c>
      <c r="H29" s="56">
        <v>597.14</v>
      </c>
      <c r="I29" s="3">
        <f t="shared" si="5"/>
        <v>1063285.4</v>
      </c>
      <c r="J29" s="3">
        <v>247.29999999999998</v>
      </c>
      <c r="K29" s="57">
        <v>5</v>
      </c>
      <c r="L29" s="57">
        <f t="shared" si="6"/>
        <v>473792.18</v>
      </c>
      <c r="M29" s="3">
        <f t="shared" si="7"/>
        <v>3483.85</v>
      </c>
      <c r="N29" s="64">
        <v>9.09</v>
      </c>
      <c r="O29" s="57">
        <f t="shared" si="8"/>
        <v>6333.64</v>
      </c>
      <c r="P29" s="58">
        <v>0</v>
      </c>
      <c r="Q29" s="58">
        <f t="shared" si="9"/>
        <v>0</v>
      </c>
      <c r="R29" s="59">
        <f t="shared" si="10"/>
        <v>5368600.749999999</v>
      </c>
      <c r="S29" s="65">
        <v>629396</v>
      </c>
      <c r="T29" s="61">
        <f t="shared" si="11"/>
        <v>4739204.749999999</v>
      </c>
      <c r="U29" s="58">
        <v>5495595</v>
      </c>
      <c r="V29" s="62">
        <f t="shared" si="12"/>
        <v>5275771.2</v>
      </c>
      <c r="W29" s="61">
        <v>10235655.02</v>
      </c>
      <c r="X29" s="57">
        <f t="shared" si="3"/>
        <v>16377048</v>
      </c>
      <c r="Y29" s="62">
        <f t="shared" si="13"/>
        <v>10014975.95</v>
      </c>
      <c r="Z29" s="57">
        <v>9991728.57</v>
      </c>
      <c r="AA29" s="62">
        <f t="shared" si="14"/>
        <v>9492142.14</v>
      </c>
      <c r="AB29" s="63">
        <f t="shared" si="15"/>
        <v>10014975.95</v>
      </c>
      <c r="AC29" s="53"/>
      <c r="AD29" s="53"/>
      <c r="AE29" s="53"/>
      <c r="AF29" s="54"/>
      <c r="AG29" s="73"/>
      <c r="AH29" s="73"/>
      <c r="AI29" s="76"/>
      <c r="AJ29" s="70"/>
      <c r="AK29" s="53"/>
      <c r="AL29" s="53"/>
      <c r="AM29" s="53"/>
      <c r="AN29" s="53"/>
      <c r="AO29" s="54"/>
      <c r="AP29" s="66"/>
      <c r="AQ29" s="54"/>
      <c r="AR29" s="66"/>
      <c r="AS29" s="67"/>
      <c r="AT29" s="67"/>
      <c r="AU29" s="68"/>
      <c r="AV29" s="68"/>
      <c r="AW29" s="67"/>
      <c r="AX29" s="69"/>
      <c r="AY29" s="68"/>
      <c r="AZ29" s="70"/>
      <c r="BA29" s="68"/>
      <c r="BB29" s="71"/>
      <c r="BC29" s="72"/>
      <c r="BD29" s="73"/>
      <c r="BE29" s="71"/>
      <c r="BF29" s="68"/>
      <c r="BG29" s="68"/>
      <c r="BH29" s="68"/>
      <c r="BI29" s="68"/>
      <c r="BJ29" s="74"/>
      <c r="BK29" s="75"/>
      <c r="BL29" s="68"/>
      <c r="BM29" s="73"/>
      <c r="BN29" s="73"/>
      <c r="BO29" s="76"/>
      <c r="BP29" s="70"/>
      <c r="BQ29" s="53"/>
      <c r="BR29" s="53"/>
      <c r="BS29" s="53"/>
      <c r="BT29" s="53"/>
      <c r="BU29" s="54"/>
      <c r="BV29" s="66"/>
      <c r="BW29" s="54"/>
      <c r="BX29" s="66"/>
      <c r="BY29" s="67"/>
      <c r="BZ29" s="67"/>
      <c r="CA29" s="68"/>
      <c r="CB29" s="68"/>
      <c r="CC29" s="67"/>
      <c r="CD29" s="69"/>
      <c r="CE29" s="68"/>
      <c r="CF29" s="70"/>
      <c r="CG29" s="68"/>
      <c r="CH29" s="71"/>
      <c r="CI29" s="72"/>
      <c r="CJ29" s="73"/>
      <c r="CK29" s="71"/>
      <c r="CL29" s="68"/>
      <c r="CM29" s="68"/>
      <c r="CN29" s="68"/>
      <c r="CO29" s="68"/>
      <c r="CP29" s="74"/>
      <c r="CQ29" s="75"/>
      <c r="CR29" s="68"/>
      <c r="CS29" s="73"/>
      <c r="CT29" s="73"/>
      <c r="CU29" s="76"/>
      <c r="CV29" s="70"/>
      <c r="CW29" s="53"/>
      <c r="CX29" s="53"/>
      <c r="CY29" s="53"/>
      <c r="CZ29" s="53"/>
      <c r="DA29" s="54"/>
      <c r="DB29" s="66"/>
      <c r="DC29" s="54"/>
      <c r="DD29" s="66"/>
      <c r="DE29" s="67"/>
      <c r="DF29" s="67"/>
      <c r="DG29" s="68"/>
      <c r="DH29" s="68"/>
      <c r="DI29" s="67"/>
      <c r="DJ29" s="69"/>
      <c r="DK29" s="68"/>
      <c r="DL29" s="70"/>
      <c r="DM29" s="68"/>
      <c r="DN29" s="71"/>
      <c r="DO29" s="72"/>
      <c r="DP29" s="73"/>
      <c r="DQ29" s="71"/>
      <c r="DR29" s="68"/>
      <c r="DS29" s="68"/>
      <c r="DT29" s="68"/>
      <c r="DU29" s="68"/>
      <c r="DV29" s="74"/>
      <c r="DW29" s="75"/>
      <c r="DX29" s="68"/>
      <c r="DY29" s="73"/>
      <c r="DZ29" s="73"/>
      <c r="EA29" s="76"/>
      <c r="EB29" s="70"/>
      <c r="EC29" s="53"/>
      <c r="ED29" s="53"/>
      <c r="EE29" s="53"/>
      <c r="EF29" s="53"/>
      <c r="EG29" s="54"/>
      <c r="EH29" s="66"/>
      <c r="EI29" s="54"/>
      <c r="EJ29" s="66"/>
      <c r="EK29" s="67"/>
      <c r="EL29" s="67"/>
      <c r="EM29" s="68"/>
      <c r="EN29" s="68"/>
      <c r="EO29" s="67"/>
      <c r="EP29" s="69"/>
      <c r="EQ29" s="68"/>
      <c r="ER29" s="70"/>
      <c r="ES29" s="68"/>
      <c r="ET29" s="71"/>
      <c r="EU29" s="72"/>
      <c r="EV29" s="73"/>
      <c r="EW29" s="71"/>
      <c r="EX29" s="68"/>
      <c r="EY29" s="68"/>
      <c r="EZ29" s="68"/>
      <c r="FA29" s="68"/>
      <c r="FB29" s="74"/>
      <c r="FC29" s="75"/>
      <c r="FD29" s="68"/>
      <c r="FE29" s="73"/>
      <c r="FF29" s="73"/>
      <c r="FG29" s="76"/>
      <c r="FH29" s="70"/>
      <c r="FI29" s="53"/>
      <c r="FJ29" s="53"/>
      <c r="FK29" s="53"/>
      <c r="FL29" s="53"/>
      <c r="FM29" s="54"/>
      <c r="FN29" s="66"/>
      <c r="FO29" s="54"/>
      <c r="FP29" s="66"/>
      <c r="FQ29" s="67"/>
      <c r="FR29" s="67"/>
      <c r="FS29" s="68"/>
      <c r="FT29" s="68"/>
      <c r="FU29" s="67"/>
      <c r="FV29" s="69"/>
      <c r="FW29" s="68"/>
      <c r="FX29" s="70"/>
      <c r="FY29" s="68"/>
      <c r="FZ29" s="71"/>
      <c r="GA29" s="72"/>
      <c r="GB29" s="73"/>
      <c r="GC29" s="71"/>
      <c r="GD29" s="68"/>
      <c r="GE29" s="68"/>
      <c r="GF29" s="68"/>
      <c r="GG29" s="68"/>
      <c r="GH29" s="74"/>
      <c r="GI29" s="75"/>
      <c r="GJ29" s="68"/>
      <c r="GK29" s="73"/>
      <c r="GL29" s="73"/>
      <c r="GM29" s="76"/>
      <c r="GN29" s="70"/>
      <c r="GO29" s="53"/>
      <c r="GP29" s="53"/>
      <c r="GQ29" s="53"/>
      <c r="GR29" s="53"/>
      <c r="GS29" s="54"/>
      <c r="GT29" s="66"/>
      <c r="GU29" s="54"/>
      <c r="GV29" s="66"/>
      <c r="GW29" s="67"/>
      <c r="GX29" s="67"/>
      <c r="GY29" s="68"/>
      <c r="GZ29" s="68"/>
      <c r="HA29" s="67"/>
      <c r="HB29" s="69"/>
      <c r="HC29" s="68"/>
      <c r="HD29" s="70"/>
      <c r="HE29" s="68"/>
      <c r="HF29" s="71"/>
      <c r="HG29" s="72"/>
      <c r="HH29" s="73"/>
      <c r="HI29" s="71"/>
      <c r="HJ29" s="68"/>
      <c r="HK29" s="68"/>
      <c r="HL29" s="68"/>
      <c r="HM29" s="68"/>
      <c r="HN29" s="74"/>
      <c r="HO29" s="75"/>
      <c r="HP29" s="68"/>
      <c r="HQ29" s="73"/>
      <c r="HR29" s="73"/>
      <c r="HS29" s="76"/>
      <c r="HT29" s="70"/>
      <c r="HU29" s="53"/>
      <c r="HV29" s="53"/>
      <c r="HW29" s="53"/>
      <c r="HX29" s="53"/>
      <c r="HY29" s="54"/>
      <c r="HZ29" s="66"/>
      <c r="IA29" s="54"/>
      <c r="IB29" s="66"/>
      <c r="IC29" s="67"/>
      <c r="ID29" s="67"/>
      <c r="IE29" s="68"/>
      <c r="IF29" s="68"/>
      <c r="IG29" s="67"/>
      <c r="IH29" s="69"/>
      <c r="II29" s="68"/>
      <c r="IJ29" s="70"/>
      <c r="IK29" s="68"/>
      <c r="IL29" s="71"/>
      <c r="IM29" s="72"/>
      <c r="IN29" s="73"/>
      <c r="IO29" s="71"/>
      <c r="IP29" s="68"/>
      <c r="IQ29" s="68"/>
      <c r="IR29" s="68"/>
      <c r="IS29" s="68"/>
      <c r="IT29" s="74"/>
      <c r="IU29" s="75"/>
      <c r="IV29" s="68"/>
    </row>
    <row r="30" spans="1:256" s="77" customFormat="1" ht="12.75">
      <c r="A30" s="53">
        <v>53</v>
      </c>
      <c r="B30" s="53" t="s">
        <v>53</v>
      </c>
      <c r="C30" s="53" t="b">
        <f t="shared" si="4"/>
        <v>1</v>
      </c>
      <c r="D30" s="53">
        <v>53</v>
      </c>
      <c r="E30" s="55" t="s">
        <v>53</v>
      </c>
      <c r="F30" s="56">
        <v>302.78000000000003</v>
      </c>
      <c r="G30" s="55">
        <f t="shared" si="2"/>
        <v>1078281.33</v>
      </c>
      <c r="H30" s="56">
        <v>121.83</v>
      </c>
      <c r="I30" s="3">
        <f t="shared" si="5"/>
        <v>216934.15</v>
      </c>
      <c r="J30" s="3">
        <v>38.24</v>
      </c>
      <c r="K30" s="57">
        <v>0</v>
      </c>
      <c r="L30" s="57">
        <f t="shared" si="6"/>
        <v>73262.49</v>
      </c>
      <c r="M30" s="3">
        <f t="shared" si="7"/>
        <v>0</v>
      </c>
      <c r="N30" s="64">
        <v>2</v>
      </c>
      <c r="O30" s="57">
        <f t="shared" si="8"/>
        <v>1393.54</v>
      </c>
      <c r="P30" s="58">
        <v>0</v>
      </c>
      <c r="Q30" s="58">
        <f t="shared" si="9"/>
        <v>0</v>
      </c>
      <c r="R30" s="59">
        <f t="shared" si="10"/>
        <v>1369871.51</v>
      </c>
      <c r="S30" s="65">
        <v>533165</v>
      </c>
      <c r="T30" s="61">
        <f t="shared" si="11"/>
        <v>836706.51</v>
      </c>
      <c r="U30" s="58">
        <v>449239</v>
      </c>
      <c r="V30" s="62">
        <f t="shared" si="12"/>
        <v>431269.44</v>
      </c>
      <c r="W30" s="61">
        <v>1246041.1600000001</v>
      </c>
      <c r="X30" s="57">
        <f t="shared" si="3"/>
        <v>1993666</v>
      </c>
      <c r="Y30" s="62">
        <f t="shared" si="13"/>
        <v>1267975.95</v>
      </c>
      <c r="Z30" s="57">
        <v>1253851.07</v>
      </c>
      <c r="AA30" s="62">
        <f t="shared" si="14"/>
        <v>1191158.52</v>
      </c>
      <c r="AB30" s="63">
        <f t="shared" si="15"/>
        <v>1267975.95</v>
      </c>
      <c r="AC30" s="53"/>
      <c r="AD30" s="53"/>
      <c r="AE30" s="53"/>
      <c r="AF30" s="54"/>
      <c r="AG30" s="73"/>
      <c r="AH30" s="73"/>
      <c r="AI30" s="76"/>
      <c r="AJ30" s="70"/>
      <c r="AK30" s="53"/>
      <c r="AL30" s="53"/>
      <c r="AM30" s="53"/>
      <c r="AN30" s="53"/>
      <c r="AO30" s="54"/>
      <c r="AP30" s="66"/>
      <c r="AQ30" s="54"/>
      <c r="AR30" s="66"/>
      <c r="AS30" s="67"/>
      <c r="AT30" s="67"/>
      <c r="AU30" s="68"/>
      <c r="AV30" s="68"/>
      <c r="AW30" s="67"/>
      <c r="AX30" s="69"/>
      <c r="AY30" s="68"/>
      <c r="AZ30" s="70"/>
      <c r="BA30" s="68"/>
      <c r="BB30" s="71"/>
      <c r="BC30" s="72"/>
      <c r="BD30" s="73"/>
      <c r="BE30" s="71"/>
      <c r="BF30" s="68"/>
      <c r="BG30" s="68"/>
      <c r="BH30" s="68"/>
      <c r="BI30" s="68"/>
      <c r="BJ30" s="74"/>
      <c r="BK30" s="75"/>
      <c r="BL30" s="68"/>
      <c r="BM30" s="73"/>
      <c r="BN30" s="73"/>
      <c r="BO30" s="76"/>
      <c r="BP30" s="70"/>
      <c r="BQ30" s="53"/>
      <c r="BR30" s="53"/>
      <c r="BS30" s="53"/>
      <c r="BT30" s="53"/>
      <c r="BU30" s="54"/>
      <c r="BV30" s="66"/>
      <c r="BW30" s="54"/>
      <c r="BX30" s="66"/>
      <c r="BY30" s="67"/>
      <c r="BZ30" s="67"/>
      <c r="CA30" s="68"/>
      <c r="CB30" s="68"/>
      <c r="CC30" s="67"/>
      <c r="CD30" s="69"/>
      <c r="CE30" s="68"/>
      <c r="CF30" s="70"/>
      <c r="CG30" s="68"/>
      <c r="CH30" s="71"/>
      <c r="CI30" s="72"/>
      <c r="CJ30" s="73"/>
      <c r="CK30" s="71"/>
      <c r="CL30" s="68"/>
      <c r="CM30" s="68"/>
      <c r="CN30" s="68"/>
      <c r="CO30" s="68"/>
      <c r="CP30" s="74"/>
      <c r="CQ30" s="75"/>
      <c r="CR30" s="68"/>
      <c r="CS30" s="73"/>
      <c r="CT30" s="73"/>
      <c r="CU30" s="76"/>
      <c r="CV30" s="70"/>
      <c r="CW30" s="53"/>
      <c r="CX30" s="53"/>
      <c r="CY30" s="53"/>
      <c r="CZ30" s="53"/>
      <c r="DA30" s="54"/>
      <c r="DB30" s="66"/>
      <c r="DC30" s="54"/>
      <c r="DD30" s="66"/>
      <c r="DE30" s="67"/>
      <c r="DF30" s="67"/>
      <c r="DG30" s="68"/>
      <c r="DH30" s="68"/>
      <c r="DI30" s="67"/>
      <c r="DJ30" s="69"/>
      <c r="DK30" s="68"/>
      <c r="DL30" s="70"/>
      <c r="DM30" s="68"/>
      <c r="DN30" s="71"/>
      <c r="DO30" s="72"/>
      <c r="DP30" s="73"/>
      <c r="DQ30" s="71"/>
      <c r="DR30" s="68"/>
      <c r="DS30" s="68"/>
      <c r="DT30" s="68"/>
      <c r="DU30" s="68"/>
      <c r="DV30" s="74"/>
      <c r="DW30" s="75"/>
      <c r="DX30" s="68"/>
      <c r="DY30" s="73"/>
      <c r="DZ30" s="73"/>
      <c r="EA30" s="76"/>
      <c r="EB30" s="70"/>
      <c r="EC30" s="53"/>
      <c r="ED30" s="53"/>
      <c r="EE30" s="53"/>
      <c r="EF30" s="53"/>
      <c r="EG30" s="54"/>
      <c r="EH30" s="66"/>
      <c r="EI30" s="54"/>
      <c r="EJ30" s="66"/>
      <c r="EK30" s="67"/>
      <c r="EL30" s="67"/>
      <c r="EM30" s="68"/>
      <c r="EN30" s="68"/>
      <c r="EO30" s="67"/>
      <c r="EP30" s="69"/>
      <c r="EQ30" s="68"/>
      <c r="ER30" s="70"/>
      <c r="ES30" s="68"/>
      <c r="ET30" s="71"/>
      <c r="EU30" s="72"/>
      <c r="EV30" s="73"/>
      <c r="EW30" s="71"/>
      <c r="EX30" s="68"/>
      <c r="EY30" s="68"/>
      <c r="EZ30" s="68"/>
      <c r="FA30" s="68"/>
      <c r="FB30" s="74"/>
      <c r="FC30" s="75"/>
      <c r="FD30" s="68"/>
      <c r="FE30" s="73"/>
      <c r="FF30" s="73"/>
      <c r="FG30" s="76"/>
      <c r="FH30" s="70"/>
      <c r="FI30" s="53"/>
      <c r="FJ30" s="53"/>
      <c r="FK30" s="53"/>
      <c r="FL30" s="53"/>
      <c r="FM30" s="54"/>
      <c r="FN30" s="66"/>
      <c r="FO30" s="54"/>
      <c r="FP30" s="66"/>
      <c r="FQ30" s="67"/>
      <c r="FR30" s="67"/>
      <c r="FS30" s="68"/>
      <c r="FT30" s="68"/>
      <c r="FU30" s="67"/>
      <c r="FV30" s="69"/>
      <c r="FW30" s="68"/>
      <c r="FX30" s="70"/>
      <c r="FY30" s="68"/>
      <c r="FZ30" s="71"/>
      <c r="GA30" s="72"/>
      <c r="GB30" s="73"/>
      <c r="GC30" s="71"/>
      <c r="GD30" s="68"/>
      <c r="GE30" s="68"/>
      <c r="GF30" s="68"/>
      <c r="GG30" s="68"/>
      <c r="GH30" s="74"/>
      <c r="GI30" s="75"/>
      <c r="GJ30" s="68"/>
      <c r="GK30" s="73"/>
      <c r="GL30" s="73"/>
      <c r="GM30" s="76"/>
      <c r="GN30" s="70"/>
      <c r="GO30" s="53"/>
      <c r="GP30" s="53"/>
      <c r="GQ30" s="53"/>
      <c r="GR30" s="53"/>
      <c r="GS30" s="54"/>
      <c r="GT30" s="66"/>
      <c r="GU30" s="54"/>
      <c r="GV30" s="66"/>
      <c r="GW30" s="67"/>
      <c r="GX30" s="67"/>
      <c r="GY30" s="68"/>
      <c r="GZ30" s="68"/>
      <c r="HA30" s="67"/>
      <c r="HB30" s="69"/>
      <c r="HC30" s="68"/>
      <c r="HD30" s="70"/>
      <c r="HE30" s="68"/>
      <c r="HF30" s="71"/>
      <c r="HG30" s="72"/>
      <c r="HH30" s="73"/>
      <c r="HI30" s="71"/>
      <c r="HJ30" s="68"/>
      <c r="HK30" s="68"/>
      <c r="HL30" s="68"/>
      <c r="HM30" s="68"/>
      <c r="HN30" s="74"/>
      <c r="HO30" s="75"/>
      <c r="HP30" s="68"/>
      <c r="HQ30" s="73"/>
      <c r="HR30" s="73"/>
      <c r="HS30" s="76"/>
      <c r="HT30" s="70"/>
      <c r="HU30" s="53"/>
      <c r="HV30" s="53"/>
      <c r="HW30" s="53"/>
      <c r="HX30" s="53"/>
      <c r="HY30" s="54"/>
      <c r="HZ30" s="66"/>
      <c r="IA30" s="54"/>
      <c r="IB30" s="66"/>
      <c r="IC30" s="67"/>
      <c r="ID30" s="67"/>
      <c r="IE30" s="68"/>
      <c r="IF30" s="68"/>
      <c r="IG30" s="67"/>
      <c r="IH30" s="69"/>
      <c r="II30" s="68"/>
      <c r="IJ30" s="70"/>
      <c r="IK30" s="68"/>
      <c r="IL30" s="71"/>
      <c r="IM30" s="72"/>
      <c r="IN30" s="73"/>
      <c r="IO30" s="71"/>
      <c r="IP30" s="68"/>
      <c r="IQ30" s="68"/>
      <c r="IR30" s="68"/>
      <c r="IS30" s="68"/>
      <c r="IT30" s="74"/>
      <c r="IU30" s="75"/>
      <c r="IV30" s="68"/>
    </row>
    <row r="31" spans="1:256" s="77" customFormat="1" ht="12.75">
      <c r="A31" s="53">
        <v>55</v>
      </c>
      <c r="B31" s="53" t="s">
        <v>54</v>
      </c>
      <c r="C31" s="53" t="b">
        <f t="shared" si="4"/>
        <v>1</v>
      </c>
      <c r="D31" s="53">
        <v>55</v>
      </c>
      <c r="E31" s="55" t="s">
        <v>54</v>
      </c>
      <c r="F31" s="56">
        <v>463.53999999999996</v>
      </c>
      <c r="G31" s="55">
        <f t="shared" si="2"/>
        <v>1650791.1</v>
      </c>
      <c r="H31" s="56">
        <v>161.11</v>
      </c>
      <c r="I31" s="3">
        <f t="shared" si="5"/>
        <v>286877.3</v>
      </c>
      <c r="J31" s="3">
        <v>97.38</v>
      </c>
      <c r="K31" s="57">
        <v>1</v>
      </c>
      <c r="L31" s="57">
        <f t="shared" si="6"/>
        <v>186566.45</v>
      </c>
      <c r="M31" s="3">
        <f t="shared" si="7"/>
        <v>696.77</v>
      </c>
      <c r="N31" s="64">
        <v>0</v>
      </c>
      <c r="O31" s="57">
        <f t="shared" si="8"/>
        <v>0</v>
      </c>
      <c r="P31" s="58">
        <v>0</v>
      </c>
      <c r="Q31" s="58">
        <f t="shared" si="9"/>
        <v>0</v>
      </c>
      <c r="R31" s="59">
        <f t="shared" si="10"/>
        <v>2124931.62</v>
      </c>
      <c r="S31" s="65">
        <v>539847</v>
      </c>
      <c r="T31" s="61">
        <f t="shared" si="11"/>
        <v>1585084.62</v>
      </c>
      <c r="U31" s="58">
        <v>1119944</v>
      </c>
      <c r="V31" s="62">
        <f t="shared" si="12"/>
        <v>1075146.24</v>
      </c>
      <c r="W31" s="61">
        <v>2715328.08</v>
      </c>
      <c r="X31" s="57">
        <f t="shared" si="3"/>
        <v>4344525</v>
      </c>
      <c r="Y31" s="62">
        <f t="shared" si="13"/>
        <v>2660230.8600000003</v>
      </c>
      <c r="Z31" s="57">
        <v>2671557.3200000003</v>
      </c>
      <c r="AA31" s="62">
        <f t="shared" si="14"/>
        <v>2537979.45</v>
      </c>
      <c r="AB31" s="63">
        <f t="shared" si="15"/>
        <v>2660230.8600000003</v>
      </c>
      <c r="AC31" s="53"/>
      <c r="AD31" s="53"/>
      <c r="AE31" s="53"/>
      <c r="AF31" s="54"/>
      <c r="AG31" s="73"/>
      <c r="AH31" s="73"/>
      <c r="AI31" s="76"/>
      <c r="AJ31" s="70"/>
      <c r="AK31" s="53"/>
      <c r="AL31" s="53"/>
      <c r="AM31" s="53"/>
      <c r="AN31" s="53"/>
      <c r="AO31" s="54"/>
      <c r="AP31" s="66"/>
      <c r="AQ31" s="54"/>
      <c r="AR31" s="66"/>
      <c r="AS31" s="67"/>
      <c r="AT31" s="67"/>
      <c r="AU31" s="68"/>
      <c r="AV31" s="68"/>
      <c r="AW31" s="67"/>
      <c r="AX31" s="69"/>
      <c r="AY31" s="68"/>
      <c r="AZ31" s="70"/>
      <c r="BA31" s="68"/>
      <c r="BB31" s="71"/>
      <c r="BC31" s="72"/>
      <c r="BD31" s="73"/>
      <c r="BE31" s="71"/>
      <c r="BF31" s="68"/>
      <c r="BG31" s="68"/>
      <c r="BH31" s="68"/>
      <c r="BI31" s="68"/>
      <c r="BJ31" s="74"/>
      <c r="BK31" s="75"/>
      <c r="BL31" s="68"/>
      <c r="BM31" s="73"/>
      <c r="BN31" s="73"/>
      <c r="BO31" s="76"/>
      <c r="BP31" s="70"/>
      <c r="BQ31" s="53"/>
      <c r="BR31" s="53"/>
      <c r="BS31" s="53"/>
      <c r="BT31" s="53"/>
      <c r="BU31" s="54"/>
      <c r="BV31" s="66"/>
      <c r="BW31" s="54"/>
      <c r="BX31" s="66"/>
      <c r="BY31" s="67"/>
      <c r="BZ31" s="67"/>
      <c r="CA31" s="68"/>
      <c r="CB31" s="68"/>
      <c r="CC31" s="67"/>
      <c r="CD31" s="69"/>
      <c r="CE31" s="68"/>
      <c r="CF31" s="70"/>
      <c r="CG31" s="68"/>
      <c r="CH31" s="71"/>
      <c r="CI31" s="72"/>
      <c r="CJ31" s="73"/>
      <c r="CK31" s="71"/>
      <c r="CL31" s="68"/>
      <c r="CM31" s="68"/>
      <c r="CN31" s="68"/>
      <c r="CO31" s="68"/>
      <c r="CP31" s="74"/>
      <c r="CQ31" s="75"/>
      <c r="CR31" s="68"/>
      <c r="CS31" s="73"/>
      <c r="CT31" s="73"/>
      <c r="CU31" s="76"/>
      <c r="CV31" s="70"/>
      <c r="CW31" s="53"/>
      <c r="CX31" s="53"/>
      <c r="CY31" s="53"/>
      <c r="CZ31" s="53"/>
      <c r="DA31" s="54"/>
      <c r="DB31" s="66"/>
      <c r="DC31" s="54"/>
      <c r="DD31" s="66"/>
      <c r="DE31" s="67"/>
      <c r="DF31" s="67"/>
      <c r="DG31" s="68"/>
      <c r="DH31" s="68"/>
      <c r="DI31" s="67"/>
      <c r="DJ31" s="69"/>
      <c r="DK31" s="68"/>
      <c r="DL31" s="70"/>
      <c r="DM31" s="68"/>
      <c r="DN31" s="71"/>
      <c r="DO31" s="72"/>
      <c r="DP31" s="73"/>
      <c r="DQ31" s="71"/>
      <c r="DR31" s="68"/>
      <c r="DS31" s="68"/>
      <c r="DT31" s="68"/>
      <c r="DU31" s="68"/>
      <c r="DV31" s="74"/>
      <c r="DW31" s="75"/>
      <c r="DX31" s="68"/>
      <c r="DY31" s="73"/>
      <c r="DZ31" s="73"/>
      <c r="EA31" s="76"/>
      <c r="EB31" s="70"/>
      <c r="EC31" s="53"/>
      <c r="ED31" s="53"/>
      <c r="EE31" s="53"/>
      <c r="EF31" s="53"/>
      <c r="EG31" s="54"/>
      <c r="EH31" s="66"/>
      <c r="EI31" s="54"/>
      <c r="EJ31" s="66"/>
      <c r="EK31" s="67"/>
      <c r="EL31" s="67"/>
      <c r="EM31" s="68"/>
      <c r="EN31" s="68"/>
      <c r="EO31" s="67"/>
      <c r="EP31" s="69"/>
      <c r="EQ31" s="68"/>
      <c r="ER31" s="70"/>
      <c r="ES31" s="68"/>
      <c r="ET31" s="71"/>
      <c r="EU31" s="72"/>
      <c r="EV31" s="73"/>
      <c r="EW31" s="71"/>
      <c r="EX31" s="68"/>
      <c r="EY31" s="68"/>
      <c r="EZ31" s="68"/>
      <c r="FA31" s="68"/>
      <c r="FB31" s="74"/>
      <c r="FC31" s="75"/>
      <c r="FD31" s="68"/>
      <c r="FE31" s="73"/>
      <c r="FF31" s="73"/>
      <c r="FG31" s="76"/>
      <c r="FH31" s="70"/>
      <c r="FI31" s="53"/>
      <c r="FJ31" s="53"/>
      <c r="FK31" s="53"/>
      <c r="FL31" s="53"/>
      <c r="FM31" s="54"/>
      <c r="FN31" s="66"/>
      <c r="FO31" s="54"/>
      <c r="FP31" s="66"/>
      <c r="FQ31" s="67"/>
      <c r="FR31" s="67"/>
      <c r="FS31" s="68"/>
      <c r="FT31" s="68"/>
      <c r="FU31" s="67"/>
      <c r="FV31" s="69"/>
      <c r="FW31" s="68"/>
      <c r="FX31" s="70"/>
      <c r="FY31" s="68"/>
      <c r="FZ31" s="71"/>
      <c r="GA31" s="72"/>
      <c r="GB31" s="73"/>
      <c r="GC31" s="71"/>
      <c r="GD31" s="68"/>
      <c r="GE31" s="68"/>
      <c r="GF31" s="68"/>
      <c r="GG31" s="68"/>
      <c r="GH31" s="74"/>
      <c r="GI31" s="75"/>
      <c r="GJ31" s="68"/>
      <c r="GK31" s="73"/>
      <c r="GL31" s="73"/>
      <c r="GM31" s="76"/>
      <c r="GN31" s="70"/>
      <c r="GO31" s="53"/>
      <c r="GP31" s="53"/>
      <c r="GQ31" s="53"/>
      <c r="GR31" s="53"/>
      <c r="GS31" s="54"/>
      <c r="GT31" s="66"/>
      <c r="GU31" s="54"/>
      <c r="GV31" s="66"/>
      <c r="GW31" s="67"/>
      <c r="GX31" s="67"/>
      <c r="GY31" s="68"/>
      <c r="GZ31" s="68"/>
      <c r="HA31" s="67"/>
      <c r="HB31" s="69"/>
      <c r="HC31" s="68"/>
      <c r="HD31" s="70"/>
      <c r="HE31" s="68"/>
      <c r="HF31" s="71"/>
      <c r="HG31" s="72"/>
      <c r="HH31" s="73"/>
      <c r="HI31" s="71"/>
      <c r="HJ31" s="68"/>
      <c r="HK31" s="68"/>
      <c r="HL31" s="68"/>
      <c r="HM31" s="68"/>
      <c r="HN31" s="74"/>
      <c r="HO31" s="75"/>
      <c r="HP31" s="68"/>
      <c r="HQ31" s="73"/>
      <c r="HR31" s="73"/>
      <c r="HS31" s="76"/>
      <c r="HT31" s="70"/>
      <c r="HU31" s="53"/>
      <c r="HV31" s="53"/>
      <c r="HW31" s="53"/>
      <c r="HX31" s="53"/>
      <c r="HY31" s="54"/>
      <c r="HZ31" s="66"/>
      <c r="IA31" s="54"/>
      <c r="IB31" s="66"/>
      <c r="IC31" s="67"/>
      <c r="ID31" s="67"/>
      <c r="IE31" s="68"/>
      <c r="IF31" s="68"/>
      <c r="IG31" s="67"/>
      <c r="IH31" s="69"/>
      <c r="II31" s="68"/>
      <c r="IJ31" s="70"/>
      <c r="IK31" s="68"/>
      <c r="IL31" s="71"/>
      <c r="IM31" s="72"/>
      <c r="IN31" s="73"/>
      <c r="IO31" s="71"/>
      <c r="IP31" s="68"/>
      <c r="IQ31" s="68"/>
      <c r="IR31" s="68"/>
      <c r="IS31" s="68"/>
      <c r="IT31" s="74"/>
      <c r="IU31" s="75"/>
      <c r="IV31" s="68"/>
    </row>
    <row r="32" spans="1:256" s="77" customFormat="1" ht="12.75">
      <c r="A32" s="53">
        <v>57</v>
      </c>
      <c r="B32" s="53" t="s">
        <v>55</v>
      </c>
      <c r="C32" s="53" t="b">
        <f t="shared" si="4"/>
        <v>1</v>
      </c>
      <c r="D32" s="53">
        <v>57</v>
      </c>
      <c r="E32" s="55" t="s">
        <v>55</v>
      </c>
      <c r="F32" s="56">
        <v>1328.47</v>
      </c>
      <c r="G32" s="55">
        <f t="shared" si="2"/>
        <v>4731040.36</v>
      </c>
      <c r="H32" s="56">
        <v>87.35</v>
      </c>
      <c r="I32" s="3">
        <f t="shared" si="5"/>
        <v>155538.03</v>
      </c>
      <c r="J32" s="3">
        <v>164.25</v>
      </c>
      <c r="K32" s="57">
        <v>8.06</v>
      </c>
      <c r="L32" s="57">
        <f t="shared" si="6"/>
        <v>314680.01</v>
      </c>
      <c r="M32" s="3">
        <f t="shared" si="7"/>
        <v>5615.97</v>
      </c>
      <c r="N32" s="64">
        <v>8</v>
      </c>
      <c r="O32" s="57">
        <f t="shared" si="8"/>
        <v>5574.16</v>
      </c>
      <c r="P32" s="58">
        <v>2.03</v>
      </c>
      <c r="Q32" s="58">
        <f t="shared" si="9"/>
        <v>7229.38</v>
      </c>
      <c r="R32" s="59">
        <f t="shared" si="10"/>
        <v>5219677.91</v>
      </c>
      <c r="S32" s="65">
        <v>2187298</v>
      </c>
      <c r="T32" s="61">
        <f t="shared" si="11"/>
        <v>3032379.91</v>
      </c>
      <c r="U32" s="58">
        <v>349208</v>
      </c>
      <c r="V32" s="62">
        <f t="shared" si="12"/>
        <v>335239.68</v>
      </c>
      <c r="W32" s="61">
        <v>3327740.5600000005</v>
      </c>
      <c r="X32" s="57">
        <f t="shared" si="3"/>
        <v>5324385</v>
      </c>
      <c r="Y32" s="62">
        <f t="shared" si="13"/>
        <v>3367619.5900000003</v>
      </c>
      <c r="Z32" s="57">
        <v>3297929.4200000004</v>
      </c>
      <c r="AA32" s="62">
        <f t="shared" si="14"/>
        <v>3133032.95</v>
      </c>
      <c r="AB32" s="63">
        <f t="shared" si="15"/>
        <v>3367619.5900000003</v>
      </c>
      <c r="AC32" s="53"/>
      <c r="AD32" s="53"/>
      <c r="AE32" s="53"/>
      <c r="AF32" s="54"/>
      <c r="AG32" s="73"/>
      <c r="AH32" s="73"/>
      <c r="AI32" s="76"/>
      <c r="AJ32" s="70"/>
      <c r="AK32" s="53"/>
      <c r="AL32" s="53"/>
      <c r="AM32" s="53"/>
      <c r="AN32" s="53"/>
      <c r="AO32" s="54"/>
      <c r="AP32" s="66"/>
      <c r="AQ32" s="54"/>
      <c r="AR32" s="66"/>
      <c r="AS32" s="67"/>
      <c r="AT32" s="67"/>
      <c r="AU32" s="68"/>
      <c r="AV32" s="68"/>
      <c r="AW32" s="67"/>
      <c r="AX32" s="69"/>
      <c r="AY32" s="68"/>
      <c r="AZ32" s="70"/>
      <c r="BA32" s="68"/>
      <c r="BB32" s="71"/>
      <c r="BC32" s="72"/>
      <c r="BD32" s="73"/>
      <c r="BE32" s="71"/>
      <c r="BF32" s="68"/>
      <c r="BG32" s="68"/>
      <c r="BH32" s="68"/>
      <c r="BI32" s="68"/>
      <c r="BJ32" s="74"/>
      <c r="BK32" s="75"/>
      <c r="BL32" s="68"/>
      <c r="BM32" s="73"/>
      <c r="BN32" s="73"/>
      <c r="BO32" s="76"/>
      <c r="BP32" s="70"/>
      <c r="BQ32" s="53"/>
      <c r="BR32" s="53"/>
      <c r="BS32" s="53"/>
      <c r="BT32" s="53"/>
      <c r="BU32" s="54"/>
      <c r="BV32" s="66"/>
      <c r="BW32" s="54"/>
      <c r="BX32" s="66"/>
      <c r="BY32" s="67"/>
      <c r="BZ32" s="67"/>
      <c r="CA32" s="68"/>
      <c r="CB32" s="68"/>
      <c r="CC32" s="67"/>
      <c r="CD32" s="69"/>
      <c r="CE32" s="68"/>
      <c r="CF32" s="70"/>
      <c r="CG32" s="68"/>
      <c r="CH32" s="71"/>
      <c r="CI32" s="72"/>
      <c r="CJ32" s="73"/>
      <c r="CK32" s="71"/>
      <c r="CL32" s="68"/>
      <c r="CM32" s="68"/>
      <c r="CN32" s="68"/>
      <c r="CO32" s="68"/>
      <c r="CP32" s="74"/>
      <c r="CQ32" s="75"/>
      <c r="CR32" s="68"/>
      <c r="CS32" s="73"/>
      <c r="CT32" s="73"/>
      <c r="CU32" s="76"/>
      <c r="CV32" s="70"/>
      <c r="CW32" s="53"/>
      <c r="CX32" s="53"/>
      <c r="CY32" s="53"/>
      <c r="CZ32" s="53"/>
      <c r="DA32" s="54"/>
      <c r="DB32" s="66"/>
      <c r="DC32" s="54"/>
      <c r="DD32" s="66"/>
      <c r="DE32" s="67"/>
      <c r="DF32" s="67"/>
      <c r="DG32" s="68"/>
      <c r="DH32" s="68"/>
      <c r="DI32" s="67"/>
      <c r="DJ32" s="69"/>
      <c r="DK32" s="68"/>
      <c r="DL32" s="70"/>
      <c r="DM32" s="68"/>
      <c r="DN32" s="71"/>
      <c r="DO32" s="72"/>
      <c r="DP32" s="73"/>
      <c r="DQ32" s="71"/>
      <c r="DR32" s="68"/>
      <c r="DS32" s="68"/>
      <c r="DT32" s="68"/>
      <c r="DU32" s="68"/>
      <c r="DV32" s="74"/>
      <c r="DW32" s="75"/>
      <c r="DX32" s="68"/>
      <c r="DY32" s="73"/>
      <c r="DZ32" s="73"/>
      <c r="EA32" s="76"/>
      <c r="EB32" s="70"/>
      <c r="EC32" s="53"/>
      <c r="ED32" s="53"/>
      <c r="EE32" s="53"/>
      <c r="EF32" s="53"/>
      <c r="EG32" s="54"/>
      <c r="EH32" s="66"/>
      <c r="EI32" s="54"/>
      <c r="EJ32" s="66"/>
      <c r="EK32" s="67"/>
      <c r="EL32" s="67"/>
      <c r="EM32" s="68"/>
      <c r="EN32" s="68"/>
      <c r="EO32" s="67"/>
      <c r="EP32" s="69"/>
      <c r="EQ32" s="68"/>
      <c r="ER32" s="70"/>
      <c r="ES32" s="68"/>
      <c r="ET32" s="71"/>
      <c r="EU32" s="72"/>
      <c r="EV32" s="73"/>
      <c r="EW32" s="71"/>
      <c r="EX32" s="68"/>
      <c r="EY32" s="68"/>
      <c r="EZ32" s="68"/>
      <c r="FA32" s="68"/>
      <c r="FB32" s="74"/>
      <c r="FC32" s="75"/>
      <c r="FD32" s="68"/>
      <c r="FE32" s="73"/>
      <c r="FF32" s="73"/>
      <c r="FG32" s="76"/>
      <c r="FH32" s="70"/>
      <c r="FI32" s="53"/>
      <c r="FJ32" s="53"/>
      <c r="FK32" s="53"/>
      <c r="FL32" s="53"/>
      <c r="FM32" s="54"/>
      <c r="FN32" s="66"/>
      <c r="FO32" s="54"/>
      <c r="FP32" s="66"/>
      <c r="FQ32" s="67"/>
      <c r="FR32" s="67"/>
      <c r="FS32" s="68"/>
      <c r="FT32" s="68"/>
      <c r="FU32" s="67"/>
      <c r="FV32" s="69"/>
      <c r="FW32" s="68"/>
      <c r="FX32" s="70"/>
      <c r="FY32" s="68"/>
      <c r="FZ32" s="71"/>
      <c r="GA32" s="72"/>
      <c r="GB32" s="73"/>
      <c r="GC32" s="71"/>
      <c r="GD32" s="68"/>
      <c r="GE32" s="68"/>
      <c r="GF32" s="68"/>
      <c r="GG32" s="68"/>
      <c r="GH32" s="74"/>
      <c r="GI32" s="75"/>
      <c r="GJ32" s="68"/>
      <c r="GK32" s="73"/>
      <c r="GL32" s="73"/>
      <c r="GM32" s="76"/>
      <c r="GN32" s="70"/>
      <c r="GO32" s="53"/>
      <c r="GP32" s="53"/>
      <c r="GQ32" s="53"/>
      <c r="GR32" s="53"/>
      <c r="GS32" s="54"/>
      <c r="GT32" s="66"/>
      <c r="GU32" s="54"/>
      <c r="GV32" s="66"/>
      <c r="GW32" s="67"/>
      <c r="GX32" s="67"/>
      <c r="GY32" s="68"/>
      <c r="GZ32" s="68"/>
      <c r="HA32" s="67"/>
      <c r="HB32" s="69"/>
      <c r="HC32" s="68"/>
      <c r="HD32" s="70"/>
      <c r="HE32" s="68"/>
      <c r="HF32" s="71"/>
      <c r="HG32" s="72"/>
      <c r="HH32" s="73"/>
      <c r="HI32" s="71"/>
      <c r="HJ32" s="68"/>
      <c r="HK32" s="68"/>
      <c r="HL32" s="68"/>
      <c r="HM32" s="68"/>
      <c r="HN32" s="74"/>
      <c r="HO32" s="75"/>
      <c r="HP32" s="68"/>
      <c r="HQ32" s="73"/>
      <c r="HR32" s="73"/>
      <c r="HS32" s="76"/>
      <c r="HT32" s="70"/>
      <c r="HU32" s="53"/>
      <c r="HV32" s="53"/>
      <c r="HW32" s="53"/>
      <c r="HX32" s="53"/>
      <c r="HY32" s="54"/>
      <c r="HZ32" s="66"/>
      <c r="IA32" s="54"/>
      <c r="IB32" s="66"/>
      <c r="IC32" s="67"/>
      <c r="ID32" s="67"/>
      <c r="IE32" s="68"/>
      <c r="IF32" s="68"/>
      <c r="IG32" s="67"/>
      <c r="IH32" s="69"/>
      <c r="II32" s="68"/>
      <c r="IJ32" s="70"/>
      <c r="IK32" s="68"/>
      <c r="IL32" s="71"/>
      <c r="IM32" s="72"/>
      <c r="IN32" s="73"/>
      <c r="IO32" s="71"/>
      <c r="IP32" s="68"/>
      <c r="IQ32" s="68"/>
      <c r="IR32" s="68"/>
      <c r="IS32" s="68"/>
      <c r="IT32" s="74"/>
      <c r="IU32" s="75"/>
      <c r="IV32" s="68"/>
    </row>
    <row r="33" spans="1:256" s="77" customFormat="1" ht="12.75">
      <c r="A33" s="53">
        <v>59</v>
      </c>
      <c r="B33" s="53" t="s">
        <v>56</v>
      </c>
      <c r="C33" s="53" t="b">
        <f t="shared" si="4"/>
        <v>1</v>
      </c>
      <c r="D33" s="53">
        <v>59</v>
      </c>
      <c r="E33" s="55" t="s">
        <v>56</v>
      </c>
      <c r="F33" s="56">
        <v>189.15</v>
      </c>
      <c r="G33" s="55">
        <f t="shared" si="2"/>
        <v>673614.22</v>
      </c>
      <c r="H33" s="56">
        <v>51.92</v>
      </c>
      <c r="I33" s="3">
        <f t="shared" si="5"/>
        <v>92450.31</v>
      </c>
      <c r="J33" s="3">
        <v>33.7</v>
      </c>
      <c r="K33" s="57">
        <v>0.12</v>
      </c>
      <c r="L33" s="57">
        <f t="shared" si="6"/>
        <v>64564.48</v>
      </c>
      <c r="M33" s="3">
        <f t="shared" si="7"/>
        <v>83.61</v>
      </c>
      <c r="N33" s="64">
        <v>0</v>
      </c>
      <c r="O33" s="57">
        <f t="shared" si="8"/>
        <v>0</v>
      </c>
      <c r="P33" s="58">
        <v>0.15</v>
      </c>
      <c r="Q33" s="58">
        <f t="shared" si="9"/>
        <v>534.19</v>
      </c>
      <c r="R33" s="59">
        <f t="shared" si="10"/>
        <v>831246.8099999999</v>
      </c>
      <c r="S33" s="65">
        <v>467384</v>
      </c>
      <c r="T33" s="61">
        <f t="shared" si="11"/>
        <v>363862.80999999994</v>
      </c>
      <c r="U33" s="58">
        <v>199555</v>
      </c>
      <c r="V33" s="62">
        <f t="shared" si="12"/>
        <v>191572.8</v>
      </c>
      <c r="W33" s="61">
        <v>581645.9299999999</v>
      </c>
      <c r="X33" s="57">
        <f t="shared" si="3"/>
        <v>930633</v>
      </c>
      <c r="Y33" s="62">
        <f t="shared" si="13"/>
        <v>555435.6099999999</v>
      </c>
      <c r="Z33" s="57">
        <v>590124.95</v>
      </c>
      <c r="AA33" s="62">
        <f t="shared" si="14"/>
        <v>560618.7</v>
      </c>
      <c r="AB33" s="63">
        <f t="shared" si="15"/>
        <v>560618.7</v>
      </c>
      <c r="AC33" s="53"/>
      <c r="AD33" s="53"/>
      <c r="AE33" s="53"/>
      <c r="AF33" s="54"/>
      <c r="AG33" s="73"/>
      <c r="AH33" s="73"/>
      <c r="AI33" s="76"/>
      <c r="AJ33" s="70"/>
      <c r="AK33" s="53"/>
      <c r="AL33" s="53"/>
      <c r="AM33" s="53"/>
      <c r="AN33" s="53"/>
      <c r="AO33" s="54"/>
      <c r="AP33" s="66"/>
      <c r="AQ33" s="54"/>
      <c r="AR33" s="66"/>
      <c r="AS33" s="67"/>
      <c r="AT33" s="67"/>
      <c r="AU33" s="68"/>
      <c r="AV33" s="68"/>
      <c r="AW33" s="67"/>
      <c r="AX33" s="69"/>
      <c r="AY33" s="68"/>
      <c r="AZ33" s="70"/>
      <c r="BA33" s="68"/>
      <c r="BB33" s="71"/>
      <c r="BC33" s="72"/>
      <c r="BD33" s="73"/>
      <c r="BE33" s="71"/>
      <c r="BF33" s="68"/>
      <c r="BG33" s="68"/>
      <c r="BH33" s="68"/>
      <c r="BI33" s="68"/>
      <c r="BJ33" s="74"/>
      <c r="BK33" s="75"/>
      <c r="BL33" s="68"/>
      <c r="BM33" s="73"/>
      <c r="BN33" s="73"/>
      <c r="BO33" s="76"/>
      <c r="BP33" s="70"/>
      <c r="BQ33" s="53"/>
      <c r="BR33" s="53"/>
      <c r="BS33" s="53"/>
      <c r="BT33" s="53"/>
      <c r="BU33" s="54"/>
      <c r="BV33" s="66"/>
      <c r="BW33" s="54"/>
      <c r="BX33" s="66"/>
      <c r="BY33" s="67"/>
      <c r="BZ33" s="67"/>
      <c r="CA33" s="68"/>
      <c r="CB33" s="68"/>
      <c r="CC33" s="67"/>
      <c r="CD33" s="69"/>
      <c r="CE33" s="68"/>
      <c r="CF33" s="70"/>
      <c r="CG33" s="68"/>
      <c r="CH33" s="71"/>
      <c r="CI33" s="72"/>
      <c r="CJ33" s="73"/>
      <c r="CK33" s="71"/>
      <c r="CL33" s="68"/>
      <c r="CM33" s="68"/>
      <c r="CN33" s="68"/>
      <c r="CO33" s="68"/>
      <c r="CP33" s="74"/>
      <c r="CQ33" s="75"/>
      <c r="CR33" s="68"/>
      <c r="CS33" s="73"/>
      <c r="CT33" s="73"/>
      <c r="CU33" s="76"/>
      <c r="CV33" s="70"/>
      <c r="CW33" s="53"/>
      <c r="CX33" s="53"/>
      <c r="CY33" s="53"/>
      <c r="CZ33" s="53"/>
      <c r="DA33" s="54"/>
      <c r="DB33" s="66"/>
      <c r="DC33" s="54"/>
      <c r="DD33" s="66"/>
      <c r="DE33" s="67"/>
      <c r="DF33" s="67"/>
      <c r="DG33" s="68"/>
      <c r="DH33" s="68"/>
      <c r="DI33" s="67"/>
      <c r="DJ33" s="69"/>
      <c r="DK33" s="68"/>
      <c r="DL33" s="70"/>
      <c r="DM33" s="68"/>
      <c r="DN33" s="71"/>
      <c r="DO33" s="72"/>
      <c r="DP33" s="73"/>
      <c r="DQ33" s="71"/>
      <c r="DR33" s="68"/>
      <c r="DS33" s="68"/>
      <c r="DT33" s="68"/>
      <c r="DU33" s="68"/>
      <c r="DV33" s="74"/>
      <c r="DW33" s="75"/>
      <c r="DX33" s="68"/>
      <c r="DY33" s="73"/>
      <c r="DZ33" s="73"/>
      <c r="EA33" s="76"/>
      <c r="EB33" s="70"/>
      <c r="EC33" s="53"/>
      <c r="ED33" s="53"/>
      <c r="EE33" s="53"/>
      <c r="EF33" s="53"/>
      <c r="EG33" s="54"/>
      <c r="EH33" s="66"/>
      <c r="EI33" s="54"/>
      <c r="EJ33" s="66"/>
      <c r="EK33" s="67"/>
      <c r="EL33" s="67"/>
      <c r="EM33" s="68"/>
      <c r="EN33" s="68"/>
      <c r="EO33" s="67"/>
      <c r="EP33" s="69"/>
      <c r="EQ33" s="68"/>
      <c r="ER33" s="70"/>
      <c r="ES33" s="68"/>
      <c r="ET33" s="71"/>
      <c r="EU33" s="72"/>
      <c r="EV33" s="73"/>
      <c r="EW33" s="71"/>
      <c r="EX33" s="68"/>
      <c r="EY33" s="68"/>
      <c r="EZ33" s="68"/>
      <c r="FA33" s="68"/>
      <c r="FB33" s="74"/>
      <c r="FC33" s="75"/>
      <c r="FD33" s="68"/>
      <c r="FE33" s="73"/>
      <c r="FF33" s="73"/>
      <c r="FG33" s="76"/>
      <c r="FH33" s="70"/>
      <c r="FI33" s="53"/>
      <c r="FJ33" s="53"/>
      <c r="FK33" s="53"/>
      <c r="FL33" s="53"/>
      <c r="FM33" s="54"/>
      <c r="FN33" s="66"/>
      <c r="FO33" s="54"/>
      <c r="FP33" s="66"/>
      <c r="FQ33" s="67"/>
      <c r="FR33" s="67"/>
      <c r="FS33" s="68"/>
      <c r="FT33" s="68"/>
      <c r="FU33" s="67"/>
      <c r="FV33" s="69"/>
      <c r="FW33" s="68"/>
      <c r="FX33" s="70"/>
      <c r="FY33" s="68"/>
      <c r="FZ33" s="71"/>
      <c r="GA33" s="72"/>
      <c r="GB33" s="73"/>
      <c r="GC33" s="71"/>
      <c r="GD33" s="68"/>
      <c r="GE33" s="68"/>
      <c r="GF33" s="68"/>
      <c r="GG33" s="68"/>
      <c r="GH33" s="74"/>
      <c r="GI33" s="75"/>
      <c r="GJ33" s="68"/>
      <c r="GK33" s="73"/>
      <c r="GL33" s="73"/>
      <c r="GM33" s="76"/>
      <c r="GN33" s="70"/>
      <c r="GO33" s="53"/>
      <c r="GP33" s="53"/>
      <c r="GQ33" s="53"/>
      <c r="GR33" s="53"/>
      <c r="GS33" s="54"/>
      <c r="GT33" s="66"/>
      <c r="GU33" s="54"/>
      <c r="GV33" s="66"/>
      <c r="GW33" s="67"/>
      <c r="GX33" s="67"/>
      <c r="GY33" s="68"/>
      <c r="GZ33" s="68"/>
      <c r="HA33" s="67"/>
      <c r="HB33" s="69"/>
      <c r="HC33" s="68"/>
      <c r="HD33" s="70"/>
      <c r="HE33" s="68"/>
      <c r="HF33" s="71"/>
      <c r="HG33" s="72"/>
      <c r="HH33" s="73"/>
      <c r="HI33" s="71"/>
      <c r="HJ33" s="68"/>
      <c r="HK33" s="68"/>
      <c r="HL33" s="68"/>
      <c r="HM33" s="68"/>
      <c r="HN33" s="74"/>
      <c r="HO33" s="75"/>
      <c r="HP33" s="68"/>
      <c r="HQ33" s="73"/>
      <c r="HR33" s="73"/>
      <c r="HS33" s="76"/>
      <c r="HT33" s="70"/>
      <c r="HU33" s="53"/>
      <c r="HV33" s="53"/>
      <c r="HW33" s="53"/>
      <c r="HX33" s="53"/>
      <c r="HY33" s="54"/>
      <c r="HZ33" s="66"/>
      <c r="IA33" s="54"/>
      <c r="IB33" s="66"/>
      <c r="IC33" s="67"/>
      <c r="ID33" s="67"/>
      <c r="IE33" s="68"/>
      <c r="IF33" s="68"/>
      <c r="IG33" s="67"/>
      <c r="IH33" s="69"/>
      <c r="II33" s="68"/>
      <c r="IJ33" s="70"/>
      <c r="IK33" s="68"/>
      <c r="IL33" s="71"/>
      <c r="IM33" s="72"/>
      <c r="IN33" s="73"/>
      <c r="IO33" s="71"/>
      <c r="IP33" s="68"/>
      <c r="IQ33" s="68"/>
      <c r="IR33" s="68"/>
      <c r="IS33" s="68"/>
      <c r="IT33" s="74"/>
      <c r="IU33" s="75"/>
      <c r="IV33" s="68"/>
    </row>
    <row r="34" spans="1:256" s="77" customFormat="1" ht="12.75">
      <c r="A34" s="53">
        <v>63</v>
      </c>
      <c r="B34" s="53" t="s">
        <v>57</v>
      </c>
      <c r="C34" s="53" t="b">
        <f t="shared" si="4"/>
        <v>1</v>
      </c>
      <c r="D34" s="53">
        <v>63</v>
      </c>
      <c r="E34" s="55" t="s">
        <v>57</v>
      </c>
      <c r="F34" s="56">
        <v>800.3299999999999</v>
      </c>
      <c r="G34" s="55">
        <f t="shared" si="2"/>
        <v>2850191.22</v>
      </c>
      <c r="H34" s="56">
        <v>42.58</v>
      </c>
      <c r="I34" s="3">
        <f t="shared" si="5"/>
        <v>75819.23</v>
      </c>
      <c r="J34" s="3">
        <v>104.01</v>
      </c>
      <c r="K34" s="57">
        <v>2</v>
      </c>
      <c r="L34" s="57">
        <f t="shared" si="6"/>
        <v>199268.6</v>
      </c>
      <c r="M34" s="3">
        <f t="shared" si="7"/>
        <v>1393.54</v>
      </c>
      <c r="N34" s="64">
        <v>0.87</v>
      </c>
      <c r="O34" s="57">
        <f t="shared" si="8"/>
        <v>606.19</v>
      </c>
      <c r="P34" s="58">
        <v>0</v>
      </c>
      <c r="Q34" s="58">
        <f t="shared" si="9"/>
        <v>0</v>
      </c>
      <c r="R34" s="59">
        <f t="shared" si="10"/>
        <v>3127278.7800000003</v>
      </c>
      <c r="S34" s="65">
        <v>1212653</v>
      </c>
      <c r="T34" s="61">
        <f t="shared" si="11"/>
        <v>1914625.7800000003</v>
      </c>
      <c r="U34" s="58">
        <v>0</v>
      </c>
      <c r="V34" s="62">
        <f t="shared" si="12"/>
        <v>0</v>
      </c>
      <c r="W34" s="61">
        <v>2012039</v>
      </c>
      <c r="X34" s="57">
        <f t="shared" si="3"/>
        <v>3219262</v>
      </c>
      <c r="Y34" s="62">
        <f t="shared" si="13"/>
        <v>1914625.7800000003</v>
      </c>
      <c r="Z34" s="57">
        <v>1901231.15</v>
      </c>
      <c r="AA34" s="62">
        <f t="shared" si="14"/>
        <v>1806169.59</v>
      </c>
      <c r="AB34" s="63">
        <f t="shared" si="15"/>
        <v>1914625.7800000003</v>
      </c>
      <c r="AC34" s="53"/>
      <c r="AD34" s="53"/>
      <c r="AE34" s="53"/>
      <c r="AF34" s="54"/>
      <c r="AG34" s="73"/>
      <c r="AH34" s="73"/>
      <c r="AI34" s="76"/>
      <c r="AJ34" s="70"/>
      <c r="AK34" s="53"/>
      <c r="AL34" s="53"/>
      <c r="AM34" s="53"/>
      <c r="AN34" s="53"/>
      <c r="AO34" s="54"/>
      <c r="AP34" s="66"/>
      <c r="AQ34" s="54"/>
      <c r="AR34" s="66"/>
      <c r="AS34" s="67"/>
      <c r="AT34" s="67"/>
      <c r="AU34" s="68"/>
      <c r="AV34" s="68"/>
      <c r="AW34" s="67"/>
      <c r="AX34" s="69"/>
      <c r="AY34" s="68"/>
      <c r="AZ34" s="70"/>
      <c r="BA34" s="68"/>
      <c r="BB34" s="71"/>
      <c r="BC34" s="72"/>
      <c r="BD34" s="73"/>
      <c r="BE34" s="71"/>
      <c r="BF34" s="68"/>
      <c r="BG34" s="68"/>
      <c r="BH34" s="68"/>
      <c r="BI34" s="68"/>
      <c r="BJ34" s="74"/>
      <c r="BK34" s="75"/>
      <c r="BL34" s="68"/>
      <c r="BM34" s="73"/>
      <c r="BN34" s="73"/>
      <c r="BO34" s="76"/>
      <c r="BP34" s="70"/>
      <c r="BQ34" s="53"/>
      <c r="BR34" s="53"/>
      <c r="BS34" s="53"/>
      <c r="BT34" s="53"/>
      <c r="BU34" s="54"/>
      <c r="BV34" s="66"/>
      <c r="BW34" s="54"/>
      <c r="BX34" s="66"/>
      <c r="BY34" s="67"/>
      <c r="BZ34" s="67"/>
      <c r="CA34" s="68"/>
      <c r="CB34" s="68"/>
      <c r="CC34" s="67"/>
      <c r="CD34" s="69"/>
      <c r="CE34" s="68"/>
      <c r="CF34" s="70"/>
      <c r="CG34" s="68"/>
      <c r="CH34" s="71"/>
      <c r="CI34" s="72"/>
      <c r="CJ34" s="73"/>
      <c r="CK34" s="71"/>
      <c r="CL34" s="68"/>
      <c r="CM34" s="68"/>
      <c r="CN34" s="68"/>
      <c r="CO34" s="68"/>
      <c r="CP34" s="74"/>
      <c r="CQ34" s="75"/>
      <c r="CR34" s="68"/>
      <c r="CS34" s="73"/>
      <c r="CT34" s="73"/>
      <c r="CU34" s="76"/>
      <c r="CV34" s="70"/>
      <c r="CW34" s="53"/>
      <c r="CX34" s="53"/>
      <c r="CY34" s="53"/>
      <c r="CZ34" s="53"/>
      <c r="DA34" s="54"/>
      <c r="DB34" s="66"/>
      <c r="DC34" s="54"/>
      <c r="DD34" s="66"/>
      <c r="DE34" s="67"/>
      <c r="DF34" s="67"/>
      <c r="DG34" s="68"/>
      <c r="DH34" s="68"/>
      <c r="DI34" s="67"/>
      <c r="DJ34" s="69"/>
      <c r="DK34" s="68"/>
      <c r="DL34" s="70"/>
      <c r="DM34" s="68"/>
      <c r="DN34" s="71"/>
      <c r="DO34" s="72"/>
      <c r="DP34" s="73"/>
      <c r="DQ34" s="71"/>
      <c r="DR34" s="68"/>
      <c r="DS34" s="68"/>
      <c r="DT34" s="68"/>
      <c r="DU34" s="68"/>
      <c r="DV34" s="74"/>
      <c r="DW34" s="75"/>
      <c r="DX34" s="68"/>
      <c r="DY34" s="73"/>
      <c r="DZ34" s="73"/>
      <c r="EA34" s="76"/>
      <c r="EB34" s="70"/>
      <c r="EC34" s="53"/>
      <c r="ED34" s="53"/>
      <c r="EE34" s="53"/>
      <c r="EF34" s="53"/>
      <c r="EG34" s="54"/>
      <c r="EH34" s="66"/>
      <c r="EI34" s="54"/>
      <c r="EJ34" s="66"/>
      <c r="EK34" s="67"/>
      <c r="EL34" s="67"/>
      <c r="EM34" s="68"/>
      <c r="EN34" s="68"/>
      <c r="EO34" s="67"/>
      <c r="EP34" s="69"/>
      <c r="EQ34" s="68"/>
      <c r="ER34" s="70"/>
      <c r="ES34" s="68"/>
      <c r="ET34" s="71"/>
      <c r="EU34" s="72"/>
      <c r="EV34" s="73"/>
      <c r="EW34" s="71"/>
      <c r="EX34" s="68"/>
      <c r="EY34" s="68"/>
      <c r="EZ34" s="68"/>
      <c r="FA34" s="68"/>
      <c r="FB34" s="74"/>
      <c r="FC34" s="75"/>
      <c r="FD34" s="68"/>
      <c r="FE34" s="73"/>
      <c r="FF34" s="73"/>
      <c r="FG34" s="76"/>
      <c r="FH34" s="70"/>
      <c r="FI34" s="53"/>
      <c r="FJ34" s="53"/>
      <c r="FK34" s="53"/>
      <c r="FL34" s="53"/>
      <c r="FM34" s="54"/>
      <c r="FN34" s="66"/>
      <c r="FO34" s="54"/>
      <c r="FP34" s="66"/>
      <c r="FQ34" s="67"/>
      <c r="FR34" s="67"/>
      <c r="FS34" s="68"/>
      <c r="FT34" s="68"/>
      <c r="FU34" s="67"/>
      <c r="FV34" s="69"/>
      <c r="FW34" s="68"/>
      <c r="FX34" s="70"/>
      <c r="FY34" s="68"/>
      <c r="FZ34" s="71"/>
      <c r="GA34" s="72"/>
      <c r="GB34" s="73"/>
      <c r="GC34" s="71"/>
      <c r="GD34" s="68"/>
      <c r="GE34" s="68"/>
      <c r="GF34" s="68"/>
      <c r="GG34" s="68"/>
      <c r="GH34" s="74"/>
      <c r="GI34" s="75"/>
      <c r="GJ34" s="68"/>
      <c r="GK34" s="73"/>
      <c r="GL34" s="73"/>
      <c r="GM34" s="76"/>
      <c r="GN34" s="70"/>
      <c r="GO34" s="53"/>
      <c r="GP34" s="53"/>
      <c r="GQ34" s="53"/>
      <c r="GR34" s="53"/>
      <c r="GS34" s="54"/>
      <c r="GT34" s="66"/>
      <c r="GU34" s="54"/>
      <c r="GV34" s="66"/>
      <c r="GW34" s="67"/>
      <c r="GX34" s="67"/>
      <c r="GY34" s="68"/>
      <c r="GZ34" s="68"/>
      <c r="HA34" s="67"/>
      <c r="HB34" s="69"/>
      <c r="HC34" s="68"/>
      <c r="HD34" s="70"/>
      <c r="HE34" s="68"/>
      <c r="HF34" s="71"/>
      <c r="HG34" s="72"/>
      <c r="HH34" s="73"/>
      <c r="HI34" s="71"/>
      <c r="HJ34" s="68"/>
      <c r="HK34" s="68"/>
      <c r="HL34" s="68"/>
      <c r="HM34" s="68"/>
      <c r="HN34" s="74"/>
      <c r="HO34" s="75"/>
      <c r="HP34" s="68"/>
      <c r="HQ34" s="73"/>
      <c r="HR34" s="73"/>
      <c r="HS34" s="76"/>
      <c r="HT34" s="70"/>
      <c r="HU34" s="53"/>
      <c r="HV34" s="53"/>
      <c r="HW34" s="53"/>
      <c r="HX34" s="53"/>
      <c r="HY34" s="54"/>
      <c r="HZ34" s="66"/>
      <c r="IA34" s="54"/>
      <c r="IB34" s="66"/>
      <c r="IC34" s="67"/>
      <c r="ID34" s="67"/>
      <c r="IE34" s="68"/>
      <c r="IF34" s="68"/>
      <c r="IG34" s="67"/>
      <c r="IH34" s="69"/>
      <c r="II34" s="68"/>
      <c r="IJ34" s="70"/>
      <c r="IK34" s="68"/>
      <c r="IL34" s="71"/>
      <c r="IM34" s="72"/>
      <c r="IN34" s="73"/>
      <c r="IO34" s="71"/>
      <c r="IP34" s="68"/>
      <c r="IQ34" s="68"/>
      <c r="IR34" s="68"/>
      <c r="IS34" s="68"/>
      <c r="IT34" s="74"/>
      <c r="IU34" s="75"/>
      <c r="IV34" s="68"/>
    </row>
    <row r="35" spans="1:256" s="77" customFormat="1" ht="12.75">
      <c r="A35" s="53">
        <v>65</v>
      </c>
      <c r="B35" s="53" t="s">
        <v>58</v>
      </c>
      <c r="C35" s="53" t="b">
        <f t="shared" si="4"/>
        <v>1</v>
      </c>
      <c r="D35" s="53">
        <v>65</v>
      </c>
      <c r="E35" s="55" t="s">
        <v>58</v>
      </c>
      <c r="F35" s="56">
        <v>92.55999999999999</v>
      </c>
      <c r="G35" s="55">
        <f t="shared" si="2"/>
        <v>329631.15</v>
      </c>
      <c r="H35" s="56">
        <v>24.47</v>
      </c>
      <c r="I35" s="3">
        <f t="shared" si="5"/>
        <v>43572.02</v>
      </c>
      <c r="J35" s="3">
        <v>10.5</v>
      </c>
      <c r="K35" s="57">
        <v>0</v>
      </c>
      <c r="L35" s="57">
        <f t="shared" si="6"/>
        <v>20116.53</v>
      </c>
      <c r="M35" s="3">
        <f t="shared" si="7"/>
        <v>0</v>
      </c>
      <c r="N35" s="64">
        <v>0</v>
      </c>
      <c r="O35" s="57">
        <f t="shared" si="8"/>
        <v>0</v>
      </c>
      <c r="P35" s="58">
        <v>0</v>
      </c>
      <c r="Q35" s="58">
        <f t="shared" si="9"/>
        <v>0</v>
      </c>
      <c r="R35" s="59">
        <f t="shared" si="10"/>
        <v>393319.70000000007</v>
      </c>
      <c r="S35" s="65">
        <v>825431</v>
      </c>
      <c r="T35" s="61">
        <f t="shared" si="11"/>
        <v>0</v>
      </c>
      <c r="U35" s="58">
        <v>0</v>
      </c>
      <c r="V35" s="62">
        <f t="shared" si="12"/>
        <v>0</v>
      </c>
      <c r="W35" s="61">
        <v>0</v>
      </c>
      <c r="X35" s="57">
        <f t="shared" si="3"/>
        <v>0</v>
      </c>
      <c r="Y35" s="62">
        <f t="shared" si="13"/>
        <v>0</v>
      </c>
      <c r="Z35" s="57">
        <v>0</v>
      </c>
      <c r="AA35" s="62">
        <f t="shared" si="14"/>
        <v>0</v>
      </c>
      <c r="AB35" s="63">
        <f t="shared" si="15"/>
        <v>0</v>
      </c>
      <c r="AC35" s="53"/>
      <c r="AD35" s="53"/>
      <c r="AE35" s="53"/>
      <c r="AF35" s="54"/>
      <c r="AG35" s="73"/>
      <c r="AH35" s="73"/>
      <c r="AI35" s="76"/>
      <c r="AJ35" s="70"/>
      <c r="AK35" s="53"/>
      <c r="AL35" s="53"/>
      <c r="AM35" s="53"/>
      <c r="AN35" s="53"/>
      <c r="AO35" s="54"/>
      <c r="AP35" s="66"/>
      <c r="AQ35" s="54"/>
      <c r="AR35" s="66"/>
      <c r="AS35" s="67"/>
      <c r="AT35" s="67"/>
      <c r="AU35" s="68"/>
      <c r="AV35" s="68"/>
      <c r="AW35" s="67"/>
      <c r="AX35" s="69"/>
      <c r="AY35" s="68"/>
      <c r="AZ35" s="70"/>
      <c r="BA35" s="68"/>
      <c r="BB35" s="71"/>
      <c r="BC35" s="72"/>
      <c r="BD35" s="73"/>
      <c r="BE35" s="71"/>
      <c r="BF35" s="68"/>
      <c r="BG35" s="68"/>
      <c r="BH35" s="68"/>
      <c r="BI35" s="68"/>
      <c r="BJ35" s="74"/>
      <c r="BK35" s="75"/>
      <c r="BL35" s="68"/>
      <c r="BM35" s="73"/>
      <c r="BN35" s="73"/>
      <c r="BO35" s="76"/>
      <c r="BP35" s="70"/>
      <c r="BQ35" s="53"/>
      <c r="BR35" s="53"/>
      <c r="BS35" s="53"/>
      <c r="BT35" s="53"/>
      <c r="BU35" s="54"/>
      <c r="BV35" s="66"/>
      <c r="BW35" s="54"/>
      <c r="BX35" s="66"/>
      <c r="BY35" s="67"/>
      <c r="BZ35" s="67"/>
      <c r="CA35" s="68"/>
      <c r="CB35" s="68"/>
      <c r="CC35" s="67"/>
      <c r="CD35" s="69"/>
      <c r="CE35" s="68"/>
      <c r="CF35" s="70"/>
      <c r="CG35" s="68"/>
      <c r="CH35" s="71"/>
      <c r="CI35" s="72"/>
      <c r="CJ35" s="73"/>
      <c r="CK35" s="71"/>
      <c r="CL35" s="68"/>
      <c r="CM35" s="68"/>
      <c r="CN35" s="68"/>
      <c r="CO35" s="68"/>
      <c r="CP35" s="74"/>
      <c r="CQ35" s="75"/>
      <c r="CR35" s="68"/>
      <c r="CS35" s="73"/>
      <c r="CT35" s="73"/>
      <c r="CU35" s="76"/>
      <c r="CV35" s="70"/>
      <c r="CW35" s="53"/>
      <c r="CX35" s="53"/>
      <c r="CY35" s="53"/>
      <c r="CZ35" s="53"/>
      <c r="DA35" s="54"/>
      <c r="DB35" s="66"/>
      <c r="DC35" s="54"/>
      <c r="DD35" s="66"/>
      <c r="DE35" s="67"/>
      <c r="DF35" s="67"/>
      <c r="DG35" s="68"/>
      <c r="DH35" s="68"/>
      <c r="DI35" s="67"/>
      <c r="DJ35" s="69"/>
      <c r="DK35" s="68"/>
      <c r="DL35" s="70"/>
      <c r="DM35" s="68"/>
      <c r="DN35" s="71"/>
      <c r="DO35" s="72"/>
      <c r="DP35" s="73"/>
      <c r="DQ35" s="71"/>
      <c r="DR35" s="68"/>
      <c r="DS35" s="68"/>
      <c r="DT35" s="68"/>
      <c r="DU35" s="68"/>
      <c r="DV35" s="74"/>
      <c r="DW35" s="75"/>
      <c r="DX35" s="68"/>
      <c r="DY35" s="73"/>
      <c r="DZ35" s="73"/>
      <c r="EA35" s="76"/>
      <c r="EB35" s="70"/>
      <c r="EC35" s="53"/>
      <c r="ED35" s="53"/>
      <c r="EE35" s="53"/>
      <c r="EF35" s="53"/>
      <c r="EG35" s="54"/>
      <c r="EH35" s="66"/>
      <c r="EI35" s="54"/>
      <c r="EJ35" s="66"/>
      <c r="EK35" s="67"/>
      <c r="EL35" s="67"/>
      <c r="EM35" s="68"/>
      <c r="EN35" s="68"/>
      <c r="EO35" s="67"/>
      <c r="EP35" s="69"/>
      <c r="EQ35" s="68"/>
      <c r="ER35" s="70"/>
      <c r="ES35" s="68"/>
      <c r="ET35" s="71"/>
      <c r="EU35" s="72"/>
      <c r="EV35" s="73"/>
      <c r="EW35" s="71"/>
      <c r="EX35" s="68"/>
      <c r="EY35" s="68"/>
      <c r="EZ35" s="68"/>
      <c r="FA35" s="68"/>
      <c r="FB35" s="74"/>
      <c r="FC35" s="75"/>
      <c r="FD35" s="68"/>
      <c r="FE35" s="73"/>
      <c r="FF35" s="73"/>
      <c r="FG35" s="76"/>
      <c r="FH35" s="70"/>
      <c r="FI35" s="53"/>
      <c r="FJ35" s="53"/>
      <c r="FK35" s="53"/>
      <c r="FL35" s="53"/>
      <c r="FM35" s="54"/>
      <c r="FN35" s="66"/>
      <c r="FO35" s="54"/>
      <c r="FP35" s="66"/>
      <c r="FQ35" s="67"/>
      <c r="FR35" s="67"/>
      <c r="FS35" s="68"/>
      <c r="FT35" s="68"/>
      <c r="FU35" s="67"/>
      <c r="FV35" s="69"/>
      <c r="FW35" s="68"/>
      <c r="FX35" s="70"/>
      <c r="FY35" s="68"/>
      <c r="FZ35" s="71"/>
      <c r="GA35" s="72"/>
      <c r="GB35" s="73"/>
      <c r="GC35" s="71"/>
      <c r="GD35" s="68"/>
      <c r="GE35" s="68"/>
      <c r="GF35" s="68"/>
      <c r="GG35" s="68"/>
      <c r="GH35" s="74"/>
      <c r="GI35" s="75"/>
      <c r="GJ35" s="68"/>
      <c r="GK35" s="73"/>
      <c r="GL35" s="73"/>
      <c r="GM35" s="76"/>
      <c r="GN35" s="70"/>
      <c r="GO35" s="53"/>
      <c r="GP35" s="53"/>
      <c r="GQ35" s="53"/>
      <c r="GR35" s="53"/>
      <c r="GS35" s="54"/>
      <c r="GT35" s="66"/>
      <c r="GU35" s="54"/>
      <c r="GV35" s="66"/>
      <c r="GW35" s="67"/>
      <c r="GX35" s="67"/>
      <c r="GY35" s="68"/>
      <c r="GZ35" s="68"/>
      <c r="HA35" s="67"/>
      <c r="HB35" s="69"/>
      <c r="HC35" s="68"/>
      <c r="HD35" s="70"/>
      <c r="HE35" s="68"/>
      <c r="HF35" s="71"/>
      <c r="HG35" s="72"/>
      <c r="HH35" s="73"/>
      <c r="HI35" s="71"/>
      <c r="HJ35" s="68"/>
      <c r="HK35" s="68"/>
      <c r="HL35" s="68"/>
      <c r="HM35" s="68"/>
      <c r="HN35" s="74"/>
      <c r="HO35" s="75"/>
      <c r="HP35" s="68"/>
      <c r="HQ35" s="73"/>
      <c r="HR35" s="73"/>
      <c r="HS35" s="76"/>
      <c r="HT35" s="70"/>
      <c r="HU35" s="53"/>
      <c r="HV35" s="53"/>
      <c r="HW35" s="53"/>
      <c r="HX35" s="53"/>
      <c r="HY35" s="54"/>
      <c r="HZ35" s="66"/>
      <c r="IA35" s="54"/>
      <c r="IB35" s="66"/>
      <c r="IC35" s="67"/>
      <c r="ID35" s="67"/>
      <c r="IE35" s="68"/>
      <c r="IF35" s="68"/>
      <c r="IG35" s="67"/>
      <c r="IH35" s="69"/>
      <c r="II35" s="68"/>
      <c r="IJ35" s="70"/>
      <c r="IK35" s="68"/>
      <c r="IL35" s="71"/>
      <c r="IM35" s="72"/>
      <c r="IN35" s="73"/>
      <c r="IO35" s="71"/>
      <c r="IP35" s="68"/>
      <c r="IQ35" s="68"/>
      <c r="IR35" s="68"/>
      <c r="IS35" s="68"/>
      <c r="IT35" s="74"/>
      <c r="IU35" s="75"/>
      <c r="IV35" s="68"/>
    </row>
    <row r="36" spans="1:256" s="77" customFormat="1" ht="12.75">
      <c r="A36" s="53">
        <v>67</v>
      </c>
      <c r="B36" s="53" t="s">
        <v>59</v>
      </c>
      <c r="C36" s="53" t="b">
        <f t="shared" si="4"/>
        <v>1</v>
      </c>
      <c r="D36" s="53">
        <v>67</v>
      </c>
      <c r="E36" s="55" t="s">
        <v>59</v>
      </c>
      <c r="F36" s="56">
        <v>355.22</v>
      </c>
      <c r="G36" s="55">
        <f t="shared" si="2"/>
        <v>1265034.33</v>
      </c>
      <c r="H36" s="56">
        <v>181.83999999999997</v>
      </c>
      <c r="I36" s="3">
        <f t="shared" si="5"/>
        <v>323789.76</v>
      </c>
      <c r="J36" s="3">
        <v>42.8</v>
      </c>
      <c r="K36" s="57">
        <v>0</v>
      </c>
      <c r="L36" s="57">
        <f t="shared" si="6"/>
        <v>81998.81</v>
      </c>
      <c r="M36" s="3">
        <f t="shared" si="7"/>
        <v>0</v>
      </c>
      <c r="N36" s="64">
        <v>2.16</v>
      </c>
      <c r="O36" s="57">
        <f t="shared" si="8"/>
        <v>1505.02</v>
      </c>
      <c r="P36" s="58">
        <v>0</v>
      </c>
      <c r="Q36" s="58">
        <f t="shared" si="9"/>
        <v>0</v>
      </c>
      <c r="R36" s="59">
        <f t="shared" si="10"/>
        <v>1672327.9200000002</v>
      </c>
      <c r="S36" s="65">
        <v>1022993</v>
      </c>
      <c r="T36" s="61">
        <f t="shared" si="11"/>
        <v>649334.9200000002</v>
      </c>
      <c r="U36" s="58">
        <v>267027</v>
      </c>
      <c r="V36" s="62">
        <f t="shared" si="12"/>
        <v>256345.92</v>
      </c>
      <c r="W36" s="61">
        <v>835557.8700000001</v>
      </c>
      <c r="X36" s="57">
        <f t="shared" si="3"/>
        <v>1336893</v>
      </c>
      <c r="Y36" s="62">
        <f t="shared" si="13"/>
        <v>905680.8400000002</v>
      </c>
      <c r="Z36" s="57">
        <v>894114.5400000002</v>
      </c>
      <c r="AA36" s="62">
        <f t="shared" si="14"/>
        <v>849408.81</v>
      </c>
      <c r="AB36" s="63">
        <f t="shared" si="15"/>
        <v>905680.8400000002</v>
      </c>
      <c r="AC36" s="53"/>
      <c r="AD36" s="53"/>
      <c r="AE36" s="53"/>
      <c r="AF36" s="54"/>
      <c r="AG36" s="73"/>
      <c r="AH36" s="73"/>
      <c r="AI36" s="76"/>
      <c r="AJ36" s="70"/>
      <c r="AK36" s="53"/>
      <c r="AL36" s="53"/>
      <c r="AM36" s="53"/>
      <c r="AN36" s="53"/>
      <c r="AO36" s="54"/>
      <c r="AP36" s="66"/>
      <c r="AQ36" s="54"/>
      <c r="AR36" s="66"/>
      <c r="AS36" s="67"/>
      <c r="AT36" s="67"/>
      <c r="AU36" s="68"/>
      <c r="AV36" s="68"/>
      <c r="AW36" s="67"/>
      <c r="AX36" s="69"/>
      <c r="AY36" s="68"/>
      <c r="AZ36" s="70"/>
      <c r="BA36" s="68"/>
      <c r="BB36" s="71"/>
      <c r="BC36" s="72"/>
      <c r="BD36" s="73"/>
      <c r="BE36" s="71"/>
      <c r="BF36" s="68"/>
      <c r="BG36" s="68"/>
      <c r="BH36" s="68"/>
      <c r="BI36" s="68"/>
      <c r="BJ36" s="74"/>
      <c r="BK36" s="75"/>
      <c r="BL36" s="68"/>
      <c r="BM36" s="73"/>
      <c r="BN36" s="73"/>
      <c r="BO36" s="76"/>
      <c r="BP36" s="70"/>
      <c r="BQ36" s="53"/>
      <c r="BR36" s="53"/>
      <c r="BS36" s="53"/>
      <c r="BT36" s="53"/>
      <c r="BU36" s="54"/>
      <c r="BV36" s="66"/>
      <c r="BW36" s="54"/>
      <c r="BX36" s="66"/>
      <c r="BY36" s="67"/>
      <c r="BZ36" s="67"/>
      <c r="CA36" s="68"/>
      <c r="CB36" s="68"/>
      <c r="CC36" s="67"/>
      <c r="CD36" s="69"/>
      <c r="CE36" s="68"/>
      <c r="CF36" s="70"/>
      <c r="CG36" s="68"/>
      <c r="CH36" s="71"/>
      <c r="CI36" s="72"/>
      <c r="CJ36" s="73"/>
      <c r="CK36" s="71"/>
      <c r="CL36" s="68"/>
      <c r="CM36" s="68"/>
      <c r="CN36" s="68"/>
      <c r="CO36" s="68"/>
      <c r="CP36" s="74"/>
      <c r="CQ36" s="75"/>
      <c r="CR36" s="68"/>
      <c r="CS36" s="73"/>
      <c r="CT36" s="73"/>
      <c r="CU36" s="76"/>
      <c r="CV36" s="70"/>
      <c r="CW36" s="53"/>
      <c r="CX36" s="53"/>
      <c r="CY36" s="53"/>
      <c r="CZ36" s="53"/>
      <c r="DA36" s="54"/>
      <c r="DB36" s="66"/>
      <c r="DC36" s="54"/>
      <c r="DD36" s="66"/>
      <c r="DE36" s="67"/>
      <c r="DF36" s="67"/>
      <c r="DG36" s="68"/>
      <c r="DH36" s="68"/>
      <c r="DI36" s="67"/>
      <c r="DJ36" s="69"/>
      <c r="DK36" s="68"/>
      <c r="DL36" s="70"/>
      <c r="DM36" s="68"/>
      <c r="DN36" s="71"/>
      <c r="DO36" s="72"/>
      <c r="DP36" s="73"/>
      <c r="DQ36" s="71"/>
      <c r="DR36" s="68"/>
      <c r="DS36" s="68"/>
      <c r="DT36" s="68"/>
      <c r="DU36" s="68"/>
      <c r="DV36" s="74"/>
      <c r="DW36" s="75"/>
      <c r="DX36" s="68"/>
      <c r="DY36" s="73"/>
      <c r="DZ36" s="73"/>
      <c r="EA36" s="76"/>
      <c r="EB36" s="70"/>
      <c r="EC36" s="53"/>
      <c r="ED36" s="53"/>
      <c r="EE36" s="53"/>
      <c r="EF36" s="53"/>
      <c r="EG36" s="54"/>
      <c r="EH36" s="66"/>
      <c r="EI36" s="54"/>
      <c r="EJ36" s="66"/>
      <c r="EK36" s="67"/>
      <c r="EL36" s="67"/>
      <c r="EM36" s="68"/>
      <c r="EN36" s="68"/>
      <c r="EO36" s="67"/>
      <c r="EP36" s="69"/>
      <c r="EQ36" s="68"/>
      <c r="ER36" s="70"/>
      <c r="ES36" s="68"/>
      <c r="ET36" s="71"/>
      <c r="EU36" s="72"/>
      <c r="EV36" s="73"/>
      <c r="EW36" s="71"/>
      <c r="EX36" s="68"/>
      <c r="EY36" s="68"/>
      <c r="EZ36" s="68"/>
      <c r="FA36" s="68"/>
      <c r="FB36" s="74"/>
      <c r="FC36" s="75"/>
      <c r="FD36" s="68"/>
      <c r="FE36" s="73"/>
      <c r="FF36" s="73"/>
      <c r="FG36" s="76"/>
      <c r="FH36" s="70"/>
      <c r="FI36" s="53"/>
      <c r="FJ36" s="53"/>
      <c r="FK36" s="53"/>
      <c r="FL36" s="53"/>
      <c r="FM36" s="54"/>
      <c r="FN36" s="66"/>
      <c r="FO36" s="54"/>
      <c r="FP36" s="66"/>
      <c r="FQ36" s="67"/>
      <c r="FR36" s="67"/>
      <c r="FS36" s="68"/>
      <c r="FT36" s="68"/>
      <c r="FU36" s="67"/>
      <c r="FV36" s="69"/>
      <c r="FW36" s="68"/>
      <c r="FX36" s="70"/>
      <c r="FY36" s="68"/>
      <c r="FZ36" s="71"/>
      <c r="GA36" s="72"/>
      <c r="GB36" s="73"/>
      <c r="GC36" s="71"/>
      <c r="GD36" s="68"/>
      <c r="GE36" s="68"/>
      <c r="GF36" s="68"/>
      <c r="GG36" s="68"/>
      <c r="GH36" s="74"/>
      <c r="GI36" s="75"/>
      <c r="GJ36" s="68"/>
      <c r="GK36" s="73"/>
      <c r="GL36" s="73"/>
      <c r="GM36" s="76"/>
      <c r="GN36" s="70"/>
      <c r="GO36" s="53"/>
      <c r="GP36" s="53"/>
      <c r="GQ36" s="53"/>
      <c r="GR36" s="53"/>
      <c r="GS36" s="54"/>
      <c r="GT36" s="66"/>
      <c r="GU36" s="54"/>
      <c r="GV36" s="66"/>
      <c r="GW36" s="67"/>
      <c r="GX36" s="67"/>
      <c r="GY36" s="68"/>
      <c r="GZ36" s="68"/>
      <c r="HA36" s="67"/>
      <c r="HB36" s="69"/>
      <c r="HC36" s="68"/>
      <c r="HD36" s="70"/>
      <c r="HE36" s="68"/>
      <c r="HF36" s="71"/>
      <c r="HG36" s="72"/>
      <c r="HH36" s="73"/>
      <c r="HI36" s="71"/>
      <c r="HJ36" s="68"/>
      <c r="HK36" s="68"/>
      <c r="HL36" s="68"/>
      <c r="HM36" s="68"/>
      <c r="HN36" s="74"/>
      <c r="HO36" s="75"/>
      <c r="HP36" s="68"/>
      <c r="HQ36" s="73"/>
      <c r="HR36" s="73"/>
      <c r="HS36" s="76"/>
      <c r="HT36" s="70"/>
      <c r="HU36" s="53"/>
      <c r="HV36" s="53"/>
      <c r="HW36" s="53"/>
      <c r="HX36" s="53"/>
      <c r="HY36" s="54"/>
      <c r="HZ36" s="66"/>
      <c r="IA36" s="54"/>
      <c r="IB36" s="66"/>
      <c r="IC36" s="67"/>
      <c r="ID36" s="67"/>
      <c r="IE36" s="68"/>
      <c r="IF36" s="68"/>
      <c r="IG36" s="67"/>
      <c r="IH36" s="69"/>
      <c r="II36" s="68"/>
      <c r="IJ36" s="70"/>
      <c r="IK36" s="68"/>
      <c r="IL36" s="71"/>
      <c r="IM36" s="72"/>
      <c r="IN36" s="73"/>
      <c r="IO36" s="71"/>
      <c r="IP36" s="68"/>
      <c r="IQ36" s="68"/>
      <c r="IR36" s="68"/>
      <c r="IS36" s="68"/>
      <c r="IT36" s="74"/>
      <c r="IU36" s="75"/>
      <c r="IV36" s="68"/>
    </row>
    <row r="37" spans="1:256" s="77" customFormat="1" ht="12.75">
      <c r="A37" s="53">
        <v>69</v>
      </c>
      <c r="B37" s="53" t="s">
        <v>60</v>
      </c>
      <c r="C37" s="53" t="b">
        <f t="shared" si="4"/>
        <v>1</v>
      </c>
      <c r="D37" s="53">
        <v>69</v>
      </c>
      <c r="E37" s="55" t="s">
        <v>60</v>
      </c>
      <c r="F37" s="56">
        <v>78.53</v>
      </c>
      <c r="G37" s="55">
        <f t="shared" si="2"/>
        <v>279666.53</v>
      </c>
      <c r="H37" s="56">
        <v>27.59</v>
      </c>
      <c r="I37" s="3">
        <f t="shared" si="5"/>
        <v>49127.58</v>
      </c>
      <c r="J37" s="3">
        <v>7</v>
      </c>
      <c r="K37" s="57">
        <v>0</v>
      </c>
      <c r="L37" s="57">
        <f t="shared" si="6"/>
        <v>13411.02</v>
      </c>
      <c r="M37" s="3">
        <f t="shared" si="7"/>
        <v>0</v>
      </c>
      <c r="N37" s="64">
        <v>0</v>
      </c>
      <c r="O37" s="57">
        <f t="shared" si="8"/>
        <v>0</v>
      </c>
      <c r="P37" s="58">
        <v>0</v>
      </c>
      <c r="Q37" s="58">
        <f t="shared" si="9"/>
        <v>0</v>
      </c>
      <c r="R37" s="59">
        <f t="shared" si="10"/>
        <v>342205.13000000006</v>
      </c>
      <c r="S37" s="65">
        <v>217411</v>
      </c>
      <c r="T37" s="61">
        <f t="shared" si="11"/>
        <v>124794.13000000006</v>
      </c>
      <c r="U37" s="58">
        <v>56013</v>
      </c>
      <c r="V37" s="62">
        <f t="shared" si="12"/>
        <v>53772.48</v>
      </c>
      <c r="W37" s="61">
        <v>133662.73000000004</v>
      </c>
      <c r="X37" s="57">
        <f t="shared" si="3"/>
        <v>213860</v>
      </c>
      <c r="Y37" s="62">
        <f t="shared" si="13"/>
        <v>178566.61000000007</v>
      </c>
      <c r="Z37" s="57">
        <v>184753.36000000007</v>
      </c>
      <c r="AA37" s="62">
        <f t="shared" si="14"/>
        <v>175515.69</v>
      </c>
      <c r="AB37" s="63">
        <f t="shared" si="15"/>
        <v>178566.61000000007</v>
      </c>
      <c r="AC37" s="53"/>
      <c r="AD37" s="53"/>
      <c r="AE37" s="53"/>
      <c r="AF37" s="54"/>
      <c r="AG37" s="73"/>
      <c r="AH37" s="73"/>
      <c r="AI37" s="76"/>
      <c r="AJ37" s="70"/>
      <c r="AK37" s="53"/>
      <c r="AL37" s="53"/>
      <c r="AM37" s="53"/>
      <c r="AN37" s="53"/>
      <c r="AO37" s="54"/>
      <c r="AP37" s="66"/>
      <c r="AQ37" s="54"/>
      <c r="AR37" s="66"/>
      <c r="AS37" s="67"/>
      <c r="AT37" s="67"/>
      <c r="AU37" s="68"/>
      <c r="AV37" s="68"/>
      <c r="AW37" s="67"/>
      <c r="AX37" s="69"/>
      <c r="AY37" s="68"/>
      <c r="AZ37" s="70"/>
      <c r="BA37" s="68"/>
      <c r="BB37" s="71"/>
      <c r="BC37" s="72"/>
      <c r="BD37" s="73"/>
      <c r="BE37" s="71"/>
      <c r="BF37" s="68"/>
      <c r="BG37" s="68"/>
      <c r="BH37" s="68"/>
      <c r="BI37" s="68"/>
      <c r="BJ37" s="74"/>
      <c r="BK37" s="75"/>
      <c r="BL37" s="68"/>
      <c r="BM37" s="73"/>
      <c r="BN37" s="73"/>
      <c r="BO37" s="76"/>
      <c r="BP37" s="70"/>
      <c r="BQ37" s="53"/>
      <c r="BR37" s="53"/>
      <c r="BS37" s="53"/>
      <c r="BT37" s="53"/>
      <c r="BU37" s="54"/>
      <c r="BV37" s="66"/>
      <c r="BW37" s="54"/>
      <c r="BX37" s="66"/>
      <c r="BY37" s="67"/>
      <c r="BZ37" s="67"/>
      <c r="CA37" s="68"/>
      <c r="CB37" s="68"/>
      <c r="CC37" s="67"/>
      <c r="CD37" s="69"/>
      <c r="CE37" s="68"/>
      <c r="CF37" s="70"/>
      <c r="CG37" s="68"/>
      <c r="CH37" s="71"/>
      <c r="CI37" s="72"/>
      <c r="CJ37" s="73"/>
      <c r="CK37" s="71"/>
      <c r="CL37" s="68"/>
      <c r="CM37" s="68"/>
      <c r="CN37" s="68"/>
      <c r="CO37" s="68"/>
      <c r="CP37" s="74"/>
      <c r="CQ37" s="75"/>
      <c r="CR37" s="68"/>
      <c r="CS37" s="73"/>
      <c r="CT37" s="73"/>
      <c r="CU37" s="76"/>
      <c r="CV37" s="70"/>
      <c r="CW37" s="53"/>
      <c r="CX37" s="53"/>
      <c r="CY37" s="53"/>
      <c r="CZ37" s="53"/>
      <c r="DA37" s="54"/>
      <c r="DB37" s="66"/>
      <c r="DC37" s="54"/>
      <c r="DD37" s="66"/>
      <c r="DE37" s="67"/>
      <c r="DF37" s="67"/>
      <c r="DG37" s="68"/>
      <c r="DH37" s="68"/>
      <c r="DI37" s="67"/>
      <c r="DJ37" s="69"/>
      <c r="DK37" s="68"/>
      <c r="DL37" s="70"/>
      <c r="DM37" s="68"/>
      <c r="DN37" s="71"/>
      <c r="DO37" s="72"/>
      <c r="DP37" s="73"/>
      <c r="DQ37" s="71"/>
      <c r="DR37" s="68"/>
      <c r="DS37" s="68"/>
      <c r="DT37" s="68"/>
      <c r="DU37" s="68"/>
      <c r="DV37" s="74"/>
      <c r="DW37" s="75"/>
      <c r="DX37" s="68"/>
      <c r="DY37" s="73"/>
      <c r="DZ37" s="73"/>
      <c r="EA37" s="76"/>
      <c r="EB37" s="70"/>
      <c r="EC37" s="53"/>
      <c r="ED37" s="53"/>
      <c r="EE37" s="53"/>
      <c r="EF37" s="53"/>
      <c r="EG37" s="54"/>
      <c r="EH37" s="66"/>
      <c r="EI37" s="54"/>
      <c r="EJ37" s="66"/>
      <c r="EK37" s="67"/>
      <c r="EL37" s="67"/>
      <c r="EM37" s="68"/>
      <c r="EN37" s="68"/>
      <c r="EO37" s="67"/>
      <c r="EP37" s="69"/>
      <c r="EQ37" s="68"/>
      <c r="ER37" s="70"/>
      <c r="ES37" s="68"/>
      <c r="ET37" s="71"/>
      <c r="EU37" s="72"/>
      <c r="EV37" s="73"/>
      <c r="EW37" s="71"/>
      <c r="EX37" s="68"/>
      <c r="EY37" s="68"/>
      <c r="EZ37" s="68"/>
      <c r="FA37" s="68"/>
      <c r="FB37" s="74"/>
      <c r="FC37" s="75"/>
      <c r="FD37" s="68"/>
      <c r="FE37" s="73"/>
      <c r="FF37" s="73"/>
      <c r="FG37" s="76"/>
      <c r="FH37" s="70"/>
      <c r="FI37" s="53"/>
      <c r="FJ37" s="53"/>
      <c r="FK37" s="53"/>
      <c r="FL37" s="53"/>
      <c r="FM37" s="54"/>
      <c r="FN37" s="66"/>
      <c r="FO37" s="54"/>
      <c r="FP37" s="66"/>
      <c r="FQ37" s="67"/>
      <c r="FR37" s="67"/>
      <c r="FS37" s="68"/>
      <c r="FT37" s="68"/>
      <c r="FU37" s="67"/>
      <c r="FV37" s="69"/>
      <c r="FW37" s="68"/>
      <c r="FX37" s="70"/>
      <c r="FY37" s="68"/>
      <c r="FZ37" s="71"/>
      <c r="GA37" s="72"/>
      <c r="GB37" s="73"/>
      <c r="GC37" s="71"/>
      <c r="GD37" s="68"/>
      <c r="GE37" s="68"/>
      <c r="GF37" s="68"/>
      <c r="GG37" s="68"/>
      <c r="GH37" s="74"/>
      <c r="GI37" s="75"/>
      <c r="GJ37" s="68"/>
      <c r="GK37" s="73"/>
      <c r="GL37" s="73"/>
      <c r="GM37" s="76"/>
      <c r="GN37" s="70"/>
      <c r="GO37" s="53"/>
      <c r="GP37" s="53"/>
      <c r="GQ37" s="53"/>
      <c r="GR37" s="53"/>
      <c r="GS37" s="54"/>
      <c r="GT37" s="66"/>
      <c r="GU37" s="54"/>
      <c r="GV37" s="66"/>
      <c r="GW37" s="67"/>
      <c r="GX37" s="67"/>
      <c r="GY37" s="68"/>
      <c r="GZ37" s="68"/>
      <c r="HA37" s="67"/>
      <c r="HB37" s="69"/>
      <c r="HC37" s="68"/>
      <c r="HD37" s="70"/>
      <c r="HE37" s="68"/>
      <c r="HF37" s="71"/>
      <c r="HG37" s="72"/>
      <c r="HH37" s="73"/>
      <c r="HI37" s="71"/>
      <c r="HJ37" s="68"/>
      <c r="HK37" s="68"/>
      <c r="HL37" s="68"/>
      <c r="HM37" s="68"/>
      <c r="HN37" s="74"/>
      <c r="HO37" s="75"/>
      <c r="HP37" s="68"/>
      <c r="HQ37" s="73"/>
      <c r="HR37" s="73"/>
      <c r="HS37" s="76"/>
      <c r="HT37" s="70"/>
      <c r="HU37" s="53"/>
      <c r="HV37" s="53"/>
      <c r="HW37" s="53"/>
      <c r="HX37" s="53"/>
      <c r="HY37" s="54"/>
      <c r="HZ37" s="66"/>
      <c r="IA37" s="54"/>
      <c r="IB37" s="66"/>
      <c r="IC37" s="67"/>
      <c r="ID37" s="67"/>
      <c r="IE37" s="68"/>
      <c r="IF37" s="68"/>
      <c r="IG37" s="67"/>
      <c r="IH37" s="69"/>
      <c r="II37" s="68"/>
      <c r="IJ37" s="70"/>
      <c r="IK37" s="68"/>
      <c r="IL37" s="71"/>
      <c r="IM37" s="72"/>
      <c r="IN37" s="73"/>
      <c r="IO37" s="71"/>
      <c r="IP37" s="68"/>
      <c r="IQ37" s="68"/>
      <c r="IR37" s="68"/>
      <c r="IS37" s="68"/>
      <c r="IT37" s="74"/>
      <c r="IU37" s="75"/>
      <c r="IV37" s="68"/>
    </row>
    <row r="38" spans="1:256" s="77" customFormat="1" ht="12.75">
      <c r="A38" s="53">
        <v>71</v>
      </c>
      <c r="B38" s="53" t="s">
        <v>61</v>
      </c>
      <c r="C38" s="53" t="b">
        <f t="shared" si="4"/>
        <v>1</v>
      </c>
      <c r="D38" s="53">
        <v>71</v>
      </c>
      <c r="E38" s="55" t="s">
        <v>61</v>
      </c>
      <c r="F38" s="56">
        <v>1105.91</v>
      </c>
      <c r="G38" s="55">
        <f t="shared" si="2"/>
        <v>3938444.11</v>
      </c>
      <c r="H38" s="56">
        <v>50.47</v>
      </c>
      <c r="I38" s="3">
        <f t="shared" si="5"/>
        <v>89868.4</v>
      </c>
      <c r="J38" s="3">
        <v>171.99</v>
      </c>
      <c r="K38" s="57">
        <v>5</v>
      </c>
      <c r="L38" s="57">
        <f t="shared" si="6"/>
        <v>329508.76</v>
      </c>
      <c r="M38" s="3">
        <f t="shared" si="7"/>
        <v>3483.85</v>
      </c>
      <c r="N38" s="64">
        <v>2</v>
      </c>
      <c r="O38" s="57">
        <f t="shared" si="8"/>
        <v>1393.54</v>
      </c>
      <c r="P38" s="58">
        <v>0</v>
      </c>
      <c r="Q38" s="58">
        <f t="shared" si="9"/>
        <v>0</v>
      </c>
      <c r="R38" s="59">
        <f t="shared" si="10"/>
        <v>4362698.659999999</v>
      </c>
      <c r="S38" s="65">
        <v>1250830</v>
      </c>
      <c r="T38" s="61">
        <f t="shared" si="11"/>
        <v>3111868.659999999</v>
      </c>
      <c r="U38" s="58">
        <v>758524</v>
      </c>
      <c r="V38" s="62">
        <f t="shared" si="12"/>
        <v>728183.04</v>
      </c>
      <c r="W38" s="61">
        <v>3954542.079999999</v>
      </c>
      <c r="X38" s="57">
        <f t="shared" si="3"/>
        <v>6327267</v>
      </c>
      <c r="Y38" s="62">
        <f t="shared" si="13"/>
        <v>3840051.6999999993</v>
      </c>
      <c r="Z38" s="57">
        <v>3892580.34</v>
      </c>
      <c r="AA38" s="62">
        <f t="shared" si="14"/>
        <v>3697951.32</v>
      </c>
      <c r="AB38" s="63">
        <f t="shared" si="15"/>
        <v>3840051.6999999993</v>
      </c>
      <c r="AC38" s="53"/>
      <c r="AD38" s="53"/>
      <c r="AE38" s="53"/>
      <c r="AF38" s="54"/>
      <c r="AG38" s="73"/>
      <c r="AH38" s="73"/>
      <c r="AI38" s="76"/>
      <c r="AJ38" s="70"/>
      <c r="AK38" s="53"/>
      <c r="AL38" s="53"/>
      <c r="AM38" s="53"/>
      <c r="AN38" s="53"/>
      <c r="AO38" s="54"/>
      <c r="AP38" s="66"/>
      <c r="AQ38" s="54"/>
      <c r="AR38" s="66"/>
      <c r="AS38" s="67"/>
      <c r="AT38" s="67"/>
      <c r="AU38" s="68"/>
      <c r="AV38" s="68"/>
      <c r="AW38" s="67"/>
      <c r="AX38" s="69"/>
      <c r="AY38" s="68"/>
      <c r="AZ38" s="70"/>
      <c r="BA38" s="68"/>
      <c r="BB38" s="71"/>
      <c r="BC38" s="72"/>
      <c r="BD38" s="73"/>
      <c r="BE38" s="71"/>
      <c r="BF38" s="68"/>
      <c r="BG38" s="68"/>
      <c r="BH38" s="68"/>
      <c r="BI38" s="68"/>
      <c r="BJ38" s="74"/>
      <c r="BK38" s="75"/>
      <c r="BL38" s="68"/>
      <c r="BM38" s="73"/>
      <c r="BN38" s="73"/>
      <c r="BO38" s="76"/>
      <c r="BP38" s="70"/>
      <c r="BQ38" s="53"/>
      <c r="BR38" s="53"/>
      <c r="BS38" s="53"/>
      <c r="BT38" s="53"/>
      <c r="BU38" s="54"/>
      <c r="BV38" s="66"/>
      <c r="BW38" s="54"/>
      <c r="BX38" s="66"/>
      <c r="BY38" s="67"/>
      <c r="BZ38" s="67"/>
      <c r="CA38" s="68"/>
      <c r="CB38" s="68"/>
      <c r="CC38" s="67"/>
      <c r="CD38" s="69"/>
      <c r="CE38" s="68"/>
      <c r="CF38" s="70"/>
      <c r="CG38" s="68"/>
      <c r="CH38" s="71"/>
      <c r="CI38" s="72"/>
      <c r="CJ38" s="73"/>
      <c r="CK38" s="71"/>
      <c r="CL38" s="68"/>
      <c r="CM38" s="68"/>
      <c r="CN38" s="68"/>
      <c r="CO38" s="68"/>
      <c r="CP38" s="74"/>
      <c r="CQ38" s="75"/>
      <c r="CR38" s="68"/>
      <c r="CS38" s="73"/>
      <c r="CT38" s="73"/>
      <c r="CU38" s="76"/>
      <c r="CV38" s="70"/>
      <c r="CW38" s="53"/>
      <c r="CX38" s="53"/>
      <c r="CY38" s="53"/>
      <c r="CZ38" s="53"/>
      <c r="DA38" s="54"/>
      <c r="DB38" s="66"/>
      <c r="DC38" s="54"/>
      <c r="DD38" s="66"/>
      <c r="DE38" s="67"/>
      <c r="DF38" s="67"/>
      <c r="DG38" s="68"/>
      <c r="DH38" s="68"/>
      <c r="DI38" s="67"/>
      <c r="DJ38" s="69"/>
      <c r="DK38" s="68"/>
      <c r="DL38" s="70"/>
      <c r="DM38" s="68"/>
      <c r="DN38" s="71"/>
      <c r="DO38" s="72"/>
      <c r="DP38" s="73"/>
      <c r="DQ38" s="71"/>
      <c r="DR38" s="68"/>
      <c r="DS38" s="68"/>
      <c r="DT38" s="68"/>
      <c r="DU38" s="68"/>
      <c r="DV38" s="74"/>
      <c r="DW38" s="75"/>
      <c r="DX38" s="68"/>
      <c r="DY38" s="73"/>
      <c r="DZ38" s="73"/>
      <c r="EA38" s="76"/>
      <c r="EB38" s="70"/>
      <c r="EC38" s="53"/>
      <c r="ED38" s="53"/>
      <c r="EE38" s="53"/>
      <c r="EF38" s="53"/>
      <c r="EG38" s="54"/>
      <c r="EH38" s="66"/>
      <c r="EI38" s="54"/>
      <c r="EJ38" s="66"/>
      <c r="EK38" s="67"/>
      <c r="EL38" s="67"/>
      <c r="EM38" s="68"/>
      <c r="EN38" s="68"/>
      <c r="EO38" s="67"/>
      <c r="EP38" s="69"/>
      <c r="EQ38" s="68"/>
      <c r="ER38" s="70"/>
      <c r="ES38" s="68"/>
      <c r="ET38" s="71"/>
      <c r="EU38" s="72"/>
      <c r="EV38" s="73"/>
      <c r="EW38" s="71"/>
      <c r="EX38" s="68"/>
      <c r="EY38" s="68"/>
      <c r="EZ38" s="68"/>
      <c r="FA38" s="68"/>
      <c r="FB38" s="74"/>
      <c r="FC38" s="75"/>
      <c r="FD38" s="68"/>
      <c r="FE38" s="73"/>
      <c r="FF38" s="73"/>
      <c r="FG38" s="76"/>
      <c r="FH38" s="70"/>
      <c r="FI38" s="53"/>
      <c r="FJ38" s="53"/>
      <c r="FK38" s="53"/>
      <c r="FL38" s="53"/>
      <c r="FM38" s="54"/>
      <c r="FN38" s="66"/>
      <c r="FO38" s="54"/>
      <c r="FP38" s="66"/>
      <c r="FQ38" s="67"/>
      <c r="FR38" s="67"/>
      <c r="FS38" s="68"/>
      <c r="FT38" s="68"/>
      <c r="FU38" s="67"/>
      <c r="FV38" s="69"/>
      <c r="FW38" s="68"/>
      <c r="FX38" s="70"/>
      <c r="FY38" s="68"/>
      <c r="FZ38" s="71"/>
      <c r="GA38" s="72"/>
      <c r="GB38" s="73"/>
      <c r="GC38" s="71"/>
      <c r="GD38" s="68"/>
      <c r="GE38" s="68"/>
      <c r="GF38" s="68"/>
      <c r="GG38" s="68"/>
      <c r="GH38" s="74"/>
      <c r="GI38" s="75"/>
      <c r="GJ38" s="68"/>
      <c r="GK38" s="73"/>
      <c r="GL38" s="73"/>
      <c r="GM38" s="76"/>
      <c r="GN38" s="70"/>
      <c r="GO38" s="53"/>
      <c r="GP38" s="53"/>
      <c r="GQ38" s="53"/>
      <c r="GR38" s="53"/>
      <c r="GS38" s="54"/>
      <c r="GT38" s="66"/>
      <c r="GU38" s="54"/>
      <c r="GV38" s="66"/>
      <c r="GW38" s="67"/>
      <c r="GX38" s="67"/>
      <c r="GY38" s="68"/>
      <c r="GZ38" s="68"/>
      <c r="HA38" s="67"/>
      <c r="HB38" s="69"/>
      <c r="HC38" s="68"/>
      <c r="HD38" s="70"/>
      <c r="HE38" s="68"/>
      <c r="HF38" s="71"/>
      <c r="HG38" s="72"/>
      <c r="HH38" s="73"/>
      <c r="HI38" s="71"/>
      <c r="HJ38" s="68"/>
      <c r="HK38" s="68"/>
      <c r="HL38" s="68"/>
      <c r="HM38" s="68"/>
      <c r="HN38" s="74"/>
      <c r="HO38" s="75"/>
      <c r="HP38" s="68"/>
      <c r="HQ38" s="73"/>
      <c r="HR38" s="73"/>
      <c r="HS38" s="76"/>
      <c r="HT38" s="70"/>
      <c r="HU38" s="53"/>
      <c r="HV38" s="53"/>
      <c r="HW38" s="53"/>
      <c r="HX38" s="53"/>
      <c r="HY38" s="54"/>
      <c r="HZ38" s="66"/>
      <c r="IA38" s="54"/>
      <c r="IB38" s="66"/>
      <c r="IC38" s="67"/>
      <c r="ID38" s="67"/>
      <c r="IE38" s="68"/>
      <c r="IF38" s="68"/>
      <c r="IG38" s="67"/>
      <c r="IH38" s="69"/>
      <c r="II38" s="68"/>
      <c r="IJ38" s="70"/>
      <c r="IK38" s="68"/>
      <c r="IL38" s="71"/>
      <c r="IM38" s="72"/>
      <c r="IN38" s="73"/>
      <c r="IO38" s="71"/>
      <c r="IP38" s="68"/>
      <c r="IQ38" s="68"/>
      <c r="IR38" s="68"/>
      <c r="IS38" s="68"/>
      <c r="IT38" s="74"/>
      <c r="IU38" s="75"/>
      <c r="IV38" s="68"/>
    </row>
    <row r="39" spans="1:256" s="77" customFormat="1" ht="12.75">
      <c r="A39" s="53">
        <v>73</v>
      </c>
      <c r="B39" s="53" t="s">
        <v>62</v>
      </c>
      <c r="C39" s="53" t="b">
        <f t="shared" si="4"/>
        <v>1</v>
      </c>
      <c r="D39" s="53">
        <v>73</v>
      </c>
      <c r="E39" s="55" t="s">
        <v>62</v>
      </c>
      <c r="F39" s="56">
        <v>0</v>
      </c>
      <c r="G39" s="55">
        <f t="shared" si="2"/>
        <v>0</v>
      </c>
      <c r="H39" s="56">
        <v>0</v>
      </c>
      <c r="I39" s="3">
        <f t="shared" si="5"/>
        <v>0</v>
      </c>
      <c r="J39" s="3">
        <v>0</v>
      </c>
      <c r="K39" s="57">
        <v>0</v>
      </c>
      <c r="L39" s="57">
        <f t="shared" si="6"/>
        <v>0</v>
      </c>
      <c r="M39" s="3">
        <f t="shared" si="7"/>
        <v>0</v>
      </c>
      <c r="N39" s="64">
        <v>0</v>
      </c>
      <c r="O39" s="57">
        <f t="shared" si="8"/>
        <v>0</v>
      </c>
      <c r="P39" s="58">
        <v>0</v>
      </c>
      <c r="Q39" s="58">
        <f t="shared" si="9"/>
        <v>0</v>
      </c>
      <c r="R39" s="59">
        <f t="shared" si="10"/>
        <v>0</v>
      </c>
      <c r="S39" s="65">
        <v>21938</v>
      </c>
      <c r="T39" s="61">
        <f t="shared" si="11"/>
        <v>0</v>
      </c>
      <c r="U39" s="58">
        <v>203</v>
      </c>
      <c r="V39" s="62">
        <f t="shared" si="12"/>
        <v>0</v>
      </c>
      <c r="W39" s="61">
        <v>203</v>
      </c>
      <c r="X39" s="57">
        <f t="shared" si="3"/>
        <v>325</v>
      </c>
      <c r="Y39" s="62">
        <f t="shared" si="13"/>
        <v>0</v>
      </c>
      <c r="Z39" s="57">
        <v>194.88</v>
      </c>
      <c r="AA39" s="62">
        <f t="shared" si="14"/>
        <v>185.14</v>
      </c>
      <c r="AB39" s="63">
        <f t="shared" si="15"/>
        <v>185.14</v>
      </c>
      <c r="AC39" s="53"/>
      <c r="AD39" s="53"/>
      <c r="AE39" s="53"/>
      <c r="AF39" s="54"/>
      <c r="AG39" s="73"/>
      <c r="AH39" s="73"/>
      <c r="AI39" s="76"/>
      <c r="AJ39" s="70"/>
      <c r="AK39" s="53"/>
      <c r="AL39" s="53"/>
      <c r="AM39" s="53"/>
      <c r="AN39" s="53"/>
      <c r="AO39" s="54"/>
      <c r="AP39" s="66"/>
      <c r="AQ39" s="54"/>
      <c r="AR39" s="66"/>
      <c r="AS39" s="67"/>
      <c r="AT39" s="67"/>
      <c r="AU39" s="68"/>
      <c r="AV39" s="68"/>
      <c r="AW39" s="67"/>
      <c r="AX39" s="69"/>
      <c r="AY39" s="68"/>
      <c r="AZ39" s="70"/>
      <c r="BA39" s="68"/>
      <c r="BB39" s="71"/>
      <c r="BC39" s="72"/>
      <c r="BD39" s="73"/>
      <c r="BE39" s="71"/>
      <c r="BF39" s="68"/>
      <c r="BG39" s="68"/>
      <c r="BH39" s="68"/>
      <c r="BI39" s="68"/>
      <c r="BJ39" s="74"/>
      <c r="BK39" s="75"/>
      <c r="BL39" s="68"/>
      <c r="BM39" s="73"/>
      <c r="BN39" s="73"/>
      <c r="BO39" s="76"/>
      <c r="BP39" s="70"/>
      <c r="BQ39" s="53"/>
      <c r="BR39" s="53"/>
      <c r="BS39" s="53"/>
      <c r="BT39" s="53"/>
      <c r="BU39" s="54"/>
      <c r="BV39" s="66"/>
      <c r="BW39" s="54"/>
      <c r="BX39" s="66"/>
      <c r="BY39" s="67"/>
      <c r="BZ39" s="67"/>
      <c r="CA39" s="68"/>
      <c r="CB39" s="68"/>
      <c r="CC39" s="67"/>
      <c r="CD39" s="69"/>
      <c r="CE39" s="68"/>
      <c r="CF39" s="70"/>
      <c r="CG39" s="68"/>
      <c r="CH39" s="71"/>
      <c r="CI39" s="72"/>
      <c r="CJ39" s="73"/>
      <c r="CK39" s="71"/>
      <c r="CL39" s="68"/>
      <c r="CM39" s="68"/>
      <c r="CN39" s="68"/>
      <c r="CO39" s="68"/>
      <c r="CP39" s="74"/>
      <c r="CQ39" s="75"/>
      <c r="CR39" s="68"/>
      <c r="CS39" s="73"/>
      <c r="CT39" s="73"/>
      <c r="CU39" s="76"/>
      <c r="CV39" s="70"/>
      <c r="CW39" s="53"/>
      <c r="CX39" s="53"/>
      <c r="CY39" s="53"/>
      <c r="CZ39" s="53"/>
      <c r="DA39" s="54"/>
      <c r="DB39" s="66"/>
      <c r="DC39" s="54"/>
      <c r="DD39" s="66"/>
      <c r="DE39" s="67"/>
      <c r="DF39" s="67"/>
      <c r="DG39" s="68"/>
      <c r="DH39" s="68"/>
      <c r="DI39" s="67"/>
      <c r="DJ39" s="69"/>
      <c r="DK39" s="68"/>
      <c r="DL39" s="70"/>
      <c r="DM39" s="68"/>
      <c r="DN39" s="71"/>
      <c r="DO39" s="72"/>
      <c r="DP39" s="73"/>
      <c r="DQ39" s="71"/>
      <c r="DR39" s="68"/>
      <c r="DS39" s="68"/>
      <c r="DT39" s="68"/>
      <c r="DU39" s="68"/>
      <c r="DV39" s="74"/>
      <c r="DW39" s="75"/>
      <c r="DX39" s="68"/>
      <c r="DY39" s="73"/>
      <c r="DZ39" s="73"/>
      <c r="EA39" s="76"/>
      <c r="EB39" s="70"/>
      <c r="EC39" s="53"/>
      <c r="ED39" s="53"/>
      <c r="EE39" s="53"/>
      <c r="EF39" s="53"/>
      <c r="EG39" s="54"/>
      <c r="EH39" s="66"/>
      <c r="EI39" s="54"/>
      <c r="EJ39" s="66"/>
      <c r="EK39" s="67"/>
      <c r="EL39" s="67"/>
      <c r="EM39" s="68"/>
      <c r="EN39" s="68"/>
      <c r="EO39" s="67"/>
      <c r="EP39" s="69"/>
      <c r="EQ39" s="68"/>
      <c r="ER39" s="70"/>
      <c r="ES39" s="68"/>
      <c r="ET39" s="71"/>
      <c r="EU39" s="72"/>
      <c r="EV39" s="73"/>
      <c r="EW39" s="71"/>
      <c r="EX39" s="68"/>
      <c r="EY39" s="68"/>
      <c r="EZ39" s="68"/>
      <c r="FA39" s="68"/>
      <c r="FB39" s="74"/>
      <c r="FC39" s="75"/>
      <c r="FD39" s="68"/>
      <c r="FE39" s="73"/>
      <c r="FF39" s="73"/>
      <c r="FG39" s="76"/>
      <c r="FH39" s="70"/>
      <c r="FI39" s="53"/>
      <c r="FJ39" s="53"/>
      <c r="FK39" s="53"/>
      <c r="FL39" s="53"/>
      <c r="FM39" s="54"/>
      <c r="FN39" s="66"/>
      <c r="FO39" s="54"/>
      <c r="FP39" s="66"/>
      <c r="FQ39" s="67"/>
      <c r="FR39" s="67"/>
      <c r="FS39" s="68"/>
      <c r="FT39" s="68"/>
      <c r="FU39" s="67"/>
      <c r="FV39" s="69"/>
      <c r="FW39" s="68"/>
      <c r="FX39" s="70"/>
      <c r="FY39" s="68"/>
      <c r="FZ39" s="71"/>
      <c r="GA39" s="72"/>
      <c r="GB39" s="73"/>
      <c r="GC39" s="71"/>
      <c r="GD39" s="68"/>
      <c r="GE39" s="68"/>
      <c r="GF39" s="68"/>
      <c r="GG39" s="68"/>
      <c r="GH39" s="74"/>
      <c r="GI39" s="75"/>
      <c r="GJ39" s="68"/>
      <c r="GK39" s="73"/>
      <c r="GL39" s="73"/>
      <c r="GM39" s="76"/>
      <c r="GN39" s="70"/>
      <c r="GO39" s="53"/>
      <c r="GP39" s="53"/>
      <c r="GQ39" s="53"/>
      <c r="GR39" s="53"/>
      <c r="GS39" s="54"/>
      <c r="GT39" s="66"/>
      <c r="GU39" s="54"/>
      <c r="GV39" s="66"/>
      <c r="GW39" s="67"/>
      <c r="GX39" s="67"/>
      <c r="GY39" s="68"/>
      <c r="GZ39" s="68"/>
      <c r="HA39" s="67"/>
      <c r="HB39" s="69"/>
      <c r="HC39" s="68"/>
      <c r="HD39" s="70"/>
      <c r="HE39" s="68"/>
      <c r="HF39" s="71"/>
      <c r="HG39" s="72"/>
      <c r="HH39" s="73"/>
      <c r="HI39" s="71"/>
      <c r="HJ39" s="68"/>
      <c r="HK39" s="68"/>
      <c r="HL39" s="68"/>
      <c r="HM39" s="68"/>
      <c r="HN39" s="74"/>
      <c r="HO39" s="75"/>
      <c r="HP39" s="68"/>
      <c r="HQ39" s="73"/>
      <c r="HR39" s="73"/>
      <c r="HS39" s="76"/>
      <c r="HT39" s="70"/>
      <c r="HU39" s="53"/>
      <c r="HV39" s="53"/>
      <c r="HW39" s="53"/>
      <c r="HX39" s="53"/>
      <c r="HY39" s="54"/>
      <c r="HZ39" s="66"/>
      <c r="IA39" s="54"/>
      <c r="IB39" s="66"/>
      <c r="IC39" s="67"/>
      <c r="ID39" s="67"/>
      <c r="IE39" s="68"/>
      <c r="IF39" s="68"/>
      <c r="IG39" s="67"/>
      <c r="IH39" s="69"/>
      <c r="II39" s="68"/>
      <c r="IJ39" s="70"/>
      <c r="IK39" s="68"/>
      <c r="IL39" s="71"/>
      <c r="IM39" s="72"/>
      <c r="IN39" s="73"/>
      <c r="IO39" s="71"/>
      <c r="IP39" s="68"/>
      <c r="IQ39" s="68"/>
      <c r="IR39" s="68"/>
      <c r="IS39" s="68"/>
      <c r="IT39" s="74"/>
      <c r="IU39" s="75"/>
      <c r="IV39" s="68"/>
    </row>
    <row r="40" spans="1:256" s="77" customFormat="1" ht="12.75">
      <c r="A40" s="53">
        <v>75</v>
      </c>
      <c r="B40" s="53" t="s">
        <v>63</v>
      </c>
      <c r="C40" s="53" t="b">
        <f t="shared" si="4"/>
        <v>1</v>
      </c>
      <c r="D40" s="53">
        <v>75</v>
      </c>
      <c r="E40" s="55" t="s">
        <v>63</v>
      </c>
      <c r="F40" s="56">
        <v>408.95</v>
      </c>
      <c r="G40" s="55">
        <f t="shared" si="2"/>
        <v>1456381.37</v>
      </c>
      <c r="H40" s="56">
        <v>171.77</v>
      </c>
      <c r="I40" s="3">
        <f t="shared" si="5"/>
        <v>305858.82</v>
      </c>
      <c r="J40" s="3">
        <v>71.24000000000001</v>
      </c>
      <c r="K40" s="57">
        <v>1</v>
      </c>
      <c r="L40" s="57">
        <f t="shared" si="6"/>
        <v>136485.87</v>
      </c>
      <c r="M40" s="3">
        <f t="shared" si="7"/>
        <v>696.77</v>
      </c>
      <c r="N40" s="64">
        <v>0</v>
      </c>
      <c r="O40" s="57">
        <f t="shared" si="8"/>
        <v>0</v>
      </c>
      <c r="P40" s="58">
        <v>0</v>
      </c>
      <c r="Q40" s="58">
        <f t="shared" si="9"/>
        <v>0</v>
      </c>
      <c r="R40" s="59">
        <f t="shared" si="10"/>
        <v>1899422.83</v>
      </c>
      <c r="S40" s="65">
        <v>878263</v>
      </c>
      <c r="T40" s="61">
        <f t="shared" si="11"/>
        <v>1021159.8300000001</v>
      </c>
      <c r="U40" s="58">
        <v>669210</v>
      </c>
      <c r="V40" s="62">
        <f t="shared" si="12"/>
        <v>642441.6</v>
      </c>
      <c r="W40" s="61">
        <v>1737355.1600000001</v>
      </c>
      <c r="X40" s="57">
        <f t="shared" si="3"/>
        <v>2779768</v>
      </c>
      <c r="Y40" s="62">
        <f t="shared" si="13"/>
        <v>1663601.4300000002</v>
      </c>
      <c r="Z40" s="57">
        <v>1665586.8900000001</v>
      </c>
      <c r="AA40" s="62">
        <f t="shared" si="14"/>
        <v>1582307.55</v>
      </c>
      <c r="AB40" s="63">
        <f t="shared" si="15"/>
        <v>1663601.4300000002</v>
      </c>
      <c r="AC40" s="53"/>
      <c r="AD40" s="53"/>
      <c r="AE40" s="53"/>
      <c r="AF40" s="54"/>
      <c r="AG40" s="73"/>
      <c r="AH40" s="73"/>
      <c r="AI40" s="76"/>
      <c r="AJ40" s="70"/>
      <c r="AK40" s="53"/>
      <c r="AL40" s="53"/>
      <c r="AM40" s="53"/>
      <c r="AN40" s="53"/>
      <c r="AO40" s="54"/>
      <c r="AP40" s="66"/>
      <c r="AQ40" s="54"/>
      <c r="AR40" s="66"/>
      <c r="AS40" s="67"/>
      <c r="AT40" s="67"/>
      <c r="AU40" s="68"/>
      <c r="AV40" s="68"/>
      <c r="AW40" s="67"/>
      <c r="AX40" s="69"/>
      <c r="AY40" s="68"/>
      <c r="AZ40" s="70"/>
      <c r="BA40" s="68"/>
      <c r="BB40" s="71"/>
      <c r="BC40" s="72"/>
      <c r="BD40" s="73"/>
      <c r="BE40" s="71"/>
      <c r="BF40" s="68"/>
      <c r="BG40" s="68"/>
      <c r="BH40" s="68"/>
      <c r="BI40" s="68"/>
      <c r="BJ40" s="74"/>
      <c r="BK40" s="75"/>
      <c r="BL40" s="68"/>
      <c r="BM40" s="73"/>
      <c r="BN40" s="73"/>
      <c r="BO40" s="76"/>
      <c r="BP40" s="70"/>
      <c r="BQ40" s="53"/>
      <c r="BR40" s="53"/>
      <c r="BS40" s="53"/>
      <c r="BT40" s="53"/>
      <c r="BU40" s="54"/>
      <c r="BV40" s="66"/>
      <c r="BW40" s="54"/>
      <c r="BX40" s="66"/>
      <c r="BY40" s="67"/>
      <c r="BZ40" s="67"/>
      <c r="CA40" s="68"/>
      <c r="CB40" s="68"/>
      <c r="CC40" s="67"/>
      <c r="CD40" s="69"/>
      <c r="CE40" s="68"/>
      <c r="CF40" s="70"/>
      <c r="CG40" s="68"/>
      <c r="CH40" s="71"/>
      <c r="CI40" s="72"/>
      <c r="CJ40" s="73"/>
      <c r="CK40" s="71"/>
      <c r="CL40" s="68"/>
      <c r="CM40" s="68"/>
      <c r="CN40" s="68"/>
      <c r="CO40" s="68"/>
      <c r="CP40" s="74"/>
      <c r="CQ40" s="75"/>
      <c r="CR40" s="68"/>
      <c r="CS40" s="73"/>
      <c r="CT40" s="73"/>
      <c r="CU40" s="76"/>
      <c r="CV40" s="70"/>
      <c r="CW40" s="53"/>
      <c r="CX40" s="53"/>
      <c r="CY40" s="53"/>
      <c r="CZ40" s="53"/>
      <c r="DA40" s="54"/>
      <c r="DB40" s="66"/>
      <c r="DC40" s="54"/>
      <c r="DD40" s="66"/>
      <c r="DE40" s="67"/>
      <c r="DF40" s="67"/>
      <c r="DG40" s="68"/>
      <c r="DH40" s="68"/>
      <c r="DI40" s="67"/>
      <c r="DJ40" s="69"/>
      <c r="DK40" s="68"/>
      <c r="DL40" s="70"/>
      <c r="DM40" s="68"/>
      <c r="DN40" s="71"/>
      <c r="DO40" s="72"/>
      <c r="DP40" s="73"/>
      <c r="DQ40" s="71"/>
      <c r="DR40" s="68"/>
      <c r="DS40" s="68"/>
      <c r="DT40" s="68"/>
      <c r="DU40" s="68"/>
      <c r="DV40" s="74"/>
      <c r="DW40" s="75"/>
      <c r="DX40" s="68"/>
      <c r="DY40" s="73"/>
      <c r="DZ40" s="73"/>
      <c r="EA40" s="76"/>
      <c r="EB40" s="70"/>
      <c r="EC40" s="53"/>
      <c r="ED40" s="53"/>
      <c r="EE40" s="53"/>
      <c r="EF40" s="53"/>
      <c r="EG40" s="54"/>
      <c r="EH40" s="66"/>
      <c r="EI40" s="54"/>
      <c r="EJ40" s="66"/>
      <c r="EK40" s="67"/>
      <c r="EL40" s="67"/>
      <c r="EM40" s="68"/>
      <c r="EN40" s="68"/>
      <c r="EO40" s="67"/>
      <c r="EP40" s="69"/>
      <c r="EQ40" s="68"/>
      <c r="ER40" s="70"/>
      <c r="ES40" s="68"/>
      <c r="ET40" s="71"/>
      <c r="EU40" s="72"/>
      <c r="EV40" s="73"/>
      <c r="EW40" s="71"/>
      <c r="EX40" s="68"/>
      <c r="EY40" s="68"/>
      <c r="EZ40" s="68"/>
      <c r="FA40" s="68"/>
      <c r="FB40" s="74"/>
      <c r="FC40" s="75"/>
      <c r="FD40" s="68"/>
      <c r="FE40" s="73"/>
      <c r="FF40" s="73"/>
      <c r="FG40" s="76"/>
      <c r="FH40" s="70"/>
      <c r="FI40" s="53"/>
      <c r="FJ40" s="53"/>
      <c r="FK40" s="53"/>
      <c r="FL40" s="53"/>
      <c r="FM40" s="54"/>
      <c r="FN40" s="66"/>
      <c r="FO40" s="54"/>
      <c r="FP40" s="66"/>
      <c r="FQ40" s="67"/>
      <c r="FR40" s="67"/>
      <c r="FS40" s="68"/>
      <c r="FT40" s="68"/>
      <c r="FU40" s="67"/>
      <c r="FV40" s="69"/>
      <c r="FW40" s="68"/>
      <c r="FX40" s="70"/>
      <c r="FY40" s="68"/>
      <c r="FZ40" s="71"/>
      <c r="GA40" s="72"/>
      <c r="GB40" s="73"/>
      <c r="GC40" s="71"/>
      <c r="GD40" s="68"/>
      <c r="GE40" s="68"/>
      <c r="GF40" s="68"/>
      <c r="GG40" s="68"/>
      <c r="GH40" s="74"/>
      <c r="GI40" s="75"/>
      <c r="GJ40" s="68"/>
      <c r="GK40" s="73"/>
      <c r="GL40" s="73"/>
      <c r="GM40" s="76"/>
      <c r="GN40" s="70"/>
      <c r="GO40" s="53"/>
      <c r="GP40" s="53"/>
      <c r="GQ40" s="53"/>
      <c r="GR40" s="53"/>
      <c r="GS40" s="54"/>
      <c r="GT40" s="66"/>
      <c r="GU40" s="54"/>
      <c r="GV40" s="66"/>
      <c r="GW40" s="67"/>
      <c r="GX40" s="67"/>
      <c r="GY40" s="68"/>
      <c r="GZ40" s="68"/>
      <c r="HA40" s="67"/>
      <c r="HB40" s="69"/>
      <c r="HC40" s="68"/>
      <c r="HD40" s="70"/>
      <c r="HE40" s="68"/>
      <c r="HF40" s="71"/>
      <c r="HG40" s="72"/>
      <c r="HH40" s="73"/>
      <c r="HI40" s="71"/>
      <c r="HJ40" s="68"/>
      <c r="HK40" s="68"/>
      <c r="HL40" s="68"/>
      <c r="HM40" s="68"/>
      <c r="HN40" s="74"/>
      <c r="HO40" s="75"/>
      <c r="HP40" s="68"/>
      <c r="HQ40" s="73"/>
      <c r="HR40" s="73"/>
      <c r="HS40" s="76"/>
      <c r="HT40" s="70"/>
      <c r="HU40" s="53"/>
      <c r="HV40" s="53"/>
      <c r="HW40" s="53"/>
      <c r="HX40" s="53"/>
      <c r="HY40" s="54"/>
      <c r="HZ40" s="66"/>
      <c r="IA40" s="54"/>
      <c r="IB40" s="66"/>
      <c r="IC40" s="67"/>
      <c r="ID40" s="67"/>
      <c r="IE40" s="68"/>
      <c r="IF40" s="68"/>
      <c r="IG40" s="67"/>
      <c r="IH40" s="69"/>
      <c r="II40" s="68"/>
      <c r="IJ40" s="70"/>
      <c r="IK40" s="68"/>
      <c r="IL40" s="71"/>
      <c r="IM40" s="72"/>
      <c r="IN40" s="73"/>
      <c r="IO40" s="71"/>
      <c r="IP40" s="68"/>
      <c r="IQ40" s="68"/>
      <c r="IR40" s="68"/>
      <c r="IS40" s="68"/>
      <c r="IT40" s="74"/>
      <c r="IU40" s="75"/>
      <c r="IV40" s="68"/>
    </row>
    <row r="41" spans="1:256" s="77" customFormat="1" ht="12.75">
      <c r="A41" s="53">
        <v>77</v>
      </c>
      <c r="B41" s="53" t="s">
        <v>64</v>
      </c>
      <c r="C41" s="53" t="b">
        <f t="shared" si="4"/>
        <v>1</v>
      </c>
      <c r="D41" s="53">
        <v>77</v>
      </c>
      <c r="E41" s="55" t="s">
        <v>64</v>
      </c>
      <c r="F41" s="56">
        <v>451.85999999999996</v>
      </c>
      <c r="G41" s="55">
        <f t="shared" si="2"/>
        <v>1609195.46</v>
      </c>
      <c r="H41" s="56">
        <v>139.97</v>
      </c>
      <c r="I41" s="3">
        <f t="shared" si="5"/>
        <v>249234.78</v>
      </c>
      <c r="J41" s="3">
        <v>94.58</v>
      </c>
      <c r="K41" s="57">
        <v>3</v>
      </c>
      <c r="L41" s="57">
        <f t="shared" si="6"/>
        <v>181202.04</v>
      </c>
      <c r="M41" s="3">
        <f t="shared" si="7"/>
        <v>2090.31</v>
      </c>
      <c r="N41" s="64">
        <v>0</v>
      </c>
      <c r="O41" s="57">
        <f t="shared" si="8"/>
        <v>0</v>
      </c>
      <c r="P41" s="58">
        <v>0</v>
      </c>
      <c r="Q41" s="58">
        <f t="shared" si="9"/>
        <v>0</v>
      </c>
      <c r="R41" s="59">
        <f t="shared" si="10"/>
        <v>2041722.59</v>
      </c>
      <c r="S41" s="65">
        <v>788268</v>
      </c>
      <c r="T41" s="61">
        <f t="shared" si="11"/>
        <v>1253454.59</v>
      </c>
      <c r="U41" s="58">
        <v>956783</v>
      </c>
      <c r="V41" s="62">
        <f t="shared" si="12"/>
        <v>918511.68</v>
      </c>
      <c r="W41" s="61">
        <v>2150189.3600000003</v>
      </c>
      <c r="X41" s="57">
        <f t="shared" si="3"/>
        <v>3440303</v>
      </c>
      <c r="Y41" s="62">
        <f t="shared" si="13"/>
        <v>2171966.27</v>
      </c>
      <c r="Z41" s="57">
        <v>2165889.39</v>
      </c>
      <c r="AA41" s="62">
        <f t="shared" si="14"/>
        <v>2057594.92</v>
      </c>
      <c r="AB41" s="63">
        <f t="shared" si="15"/>
        <v>2171966.27</v>
      </c>
      <c r="AC41" s="53"/>
      <c r="AD41" s="53"/>
      <c r="AE41" s="53"/>
      <c r="AF41" s="54"/>
      <c r="AG41" s="73"/>
      <c r="AH41" s="73"/>
      <c r="AI41" s="76"/>
      <c r="AJ41" s="70"/>
      <c r="AK41" s="53"/>
      <c r="AL41" s="53"/>
      <c r="AM41" s="53"/>
      <c r="AN41" s="53"/>
      <c r="AO41" s="54"/>
      <c r="AP41" s="66"/>
      <c r="AQ41" s="54"/>
      <c r="AR41" s="66"/>
      <c r="AS41" s="67"/>
      <c r="AT41" s="67"/>
      <c r="AU41" s="68"/>
      <c r="AV41" s="68"/>
      <c r="AW41" s="67"/>
      <c r="AX41" s="69"/>
      <c r="AY41" s="68"/>
      <c r="AZ41" s="70"/>
      <c r="BA41" s="68"/>
      <c r="BB41" s="71"/>
      <c r="BC41" s="72"/>
      <c r="BD41" s="73"/>
      <c r="BE41" s="71"/>
      <c r="BF41" s="68"/>
      <c r="BG41" s="68"/>
      <c r="BH41" s="68"/>
      <c r="BI41" s="68"/>
      <c r="BJ41" s="74"/>
      <c r="BK41" s="75"/>
      <c r="BL41" s="68"/>
      <c r="BM41" s="73"/>
      <c r="BN41" s="73"/>
      <c r="BO41" s="76"/>
      <c r="BP41" s="70"/>
      <c r="BQ41" s="53"/>
      <c r="BR41" s="53"/>
      <c r="BS41" s="53"/>
      <c r="BT41" s="53"/>
      <c r="BU41" s="54"/>
      <c r="BV41" s="66"/>
      <c r="BW41" s="54"/>
      <c r="BX41" s="66"/>
      <c r="BY41" s="67"/>
      <c r="BZ41" s="67"/>
      <c r="CA41" s="68"/>
      <c r="CB41" s="68"/>
      <c r="CC41" s="67"/>
      <c r="CD41" s="69"/>
      <c r="CE41" s="68"/>
      <c r="CF41" s="70"/>
      <c r="CG41" s="68"/>
      <c r="CH41" s="71"/>
      <c r="CI41" s="72"/>
      <c r="CJ41" s="73"/>
      <c r="CK41" s="71"/>
      <c r="CL41" s="68"/>
      <c r="CM41" s="68"/>
      <c r="CN41" s="68"/>
      <c r="CO41" s="68"/>
      <c r="CP41" s="74"/>
      <c r="CQ41" s="75"/>
      <c r="CR41" s="68"/>
      <c r="CS41" s="73"/>
      <c r="CT41" s="73"/>
      <c r="CU41" s="76"/>
      <c r="CV41" s="70"/>
      <c r="CW41" s="53"/>
      <c r="CX41" s="53"/>
      <c r="CY41" s="53"/>
      <c r="CZ41" s="53"/>
      <c r="DA41" s="54"/>
      <c r="DB41" s="66"/>
      <c r="DC41" s="54"/>
      <c r="DD41" s="66"/>
      <c r="DE41" s="67"/>
      <c r="DF41" s="67"/>
      <c r="DG41" s="68"/>
      <c r="DH41" s="68"/>
      <c r="DI41" s="67"/>
      <c r="DJ41" s="69"/>
      <c r="DK41" s="68"/>
      <c r="DL41" s="70"/>
      <c r="DM41" s="68"/>
      <c r="DN41" s="71"/>
      <c r="DO41" s="72"/>
      <c r="DP41" s="73"/>
      <c r="DQ41" s="71"/>
      <c r="DR41" s="68"/>
      <c r="DS41" s="68"/>
      <c r="DT41" s="68"/>
      <c r="DU41" s="68"/>
      <c r="DV41" s="74"/>
      <c r="DW41" s="75"/>
      <c r="DX41" s="68"/>
      <c r="DY41" s="73"/>
      <c r="DZ41" s="73"/>
      <c r="EA41" s="76"/>
      <c r="EB41" s="70"/>
      <c r="EC41" s="53"/>
      <c r="ED41" s="53"/>
      <c r="EE41" s="53"/>
      <c r="EF41" s="53"/>
      <c r="EG41" s="54"/>
      <c r="EH41" s="66"/>
      <c r="EI41" s="54"/>
      <c r="EJ41" s="66"/>
      <c r="EK41" s="67"/>
      <c r="EL41" s="67"/>
      <c r="EM41" s="68"/>
      <c r="EN41" s="68"/>
      <c r="EO41" s="67"/>
      <c r="EP41" s="69"/>
      <c r="EQ41" s="68"/>
      <c r="ER41" s="70"/>
      <c r="ES41" s="68"/>
      <c r="ET41" s="71"/>
      <c r="EU41" s="72"/>
      <c r="EV41" s="73"/>
      <c r="EW41" s="71"/>
      <c r="EX41" s="68"/>
      <c r="EY41" s="68"/>
      <c r="EZ41" s="68"/>
      <c r="FA41" s="68"/>
      <c r="FB41" s="74"/>
      <c r="FC41" s="75"/>
      <c r="FD41" s="68"/>
      <c r="FE41" s="73"/>
      <c r="FF41" s="73"/>
      <c r="FG41" s="76"/>
      <c r="FH41" s="70"/>
      <c r="FI41" s="53"/>
      <c r="FJ41" s="53"/>
      <c r="FK41" s="53"/>
      <c r="FL41" s="53"/>
      <c r="FM41" s="54"/>
      <c r="FN41" s="66"/>
      <c r="FO41" s="54"/>
      <c r="FP41" s="66"/>
      <c r="FQ41" s="67"/>
      <c r="FR41" s="67"/>
      <c r="FS41" s="68"/>
      <c r="FT41" s="68"/>
      <c r="FU41" s="67"/>
      <c r="FV41" s="69"/>
      <c r="FW41" s="68"/>
      <c r="FX41" s="70"/>
      <c r="FY41" s="68"/>
      <c r="FZ41" s="71"/>
      <c r="GA41" s="72"/>
      <c r="GB41" s="73"/>
      <c r="GC41" s="71"/>
      <c r="GD41" s="68"/>
      <c r="GE41" s="68"/>
      <c r="GF41" s="68"/>
      <c r="GG41" s="68"/>
      <c r="GH41" s="74"/>
      <c r="GI41" s="75"/>
      <c r="GJ41" s="68"/>
      <c r="GK41" s="73"/>
      <c r="GL41" s="73"/>
      <c r="GM41" s="76"/>
      <c r="GN41" s="70"/>
      <c r="GO41" s="53"/>
      <c r="GP41" s="53"/>
      <c r="GQ41" s="53"/>
      <c r="GR41" s="53"/>
      <c r="GS41" s="54"/>
      <c r="GT41" s="66"/>
      <c r="GU41" s="54"/>
      <c r="GV41" s="66"/>
      <c r="GW41" s="67"/>
      <c r="GX41" s="67"/>
      <c r="GY41" s="68"/>
      <c r="GZ41" s="68"/>
      <c r="HA41" s="67"/>
      <c r="HB41" s="69"/>
      <c r="HC41" s="68"/>
      <c r="HD41" s="70"/>
      <c r="HE41" s="68"/>
      <c r="HF41" s="71"/>
      <c r="HG41" s="72"/>
      <c r="HH41" s="73"/>
      <c r="HI41" s="71"/>
      <c r="HJ41" s="68"/>
      <c r="HK41" s="68"/>
      <c r="HL41" s="68"/>
      <c r="HM41" s="68"/>
      <c r="HN41" s="74"/>
      <c r="HO41" s="75"/>
      <c r="HP41" s="68"/>
      <c r="HQ41" s="73"/>
      <c r="HR41" s="73"/>
      <c r="HS41" s="76"/>
      <c r="HT41" s="70"/>
      <c r="HU41" s="53"/>
      <c r="HV41" s="53"/>
      <c r="HW41" s="53"/>
      <c r="HX41" s="53"/>
      <c r="HY41" s="54"/>
      <c r="HZ41" s="66"/>
      <c r="IA41" s="54"/>
      <c r="IB41" s="66"/>
      <c r="IC41" s="67"/>
      <c r="ID41" s="67"/>
      <c r="IE41" s="68"/>
      <c r="IF41" s="68"/>
      <c r="IG41" s="67"/>
      <c r="IH41" s="69"/>
      <c r="II41" s="68"/>
      <c r="IJ41" s="70"/>
      <c r="IK41" s="68"/>
      <c r="IL41" s="71"/>
      <c r="IM41" s="72"/>
      <c r="IN41" s="73"/>
      <c r="IO41" s="71"/>
      <c r="IP41" s="68"/>
      <c r="IQ41" s="68"/>
      <c r="IR41" s="68"/>
      <c r="IS41" s="68"/>
      <c r="IT41" s="74"/>
      <c r="IU41" s="75"/>
      <c r="IV41" s="68"/>
    </row>
    <row r="42" spans="1:256" s="77" customFormat="1" ht="12.75">
      <c r="A42" s="53">
        <v>79</v>
      </c>
      <c r="B42" s="53" t="s">
        <v>65</v>
      </c>
      <c r="C42" s="53" t="b">
        <f t="shared" si="4"/>
        <v>1</v>
      </c>
      <c r="D42" s="53">
        <v>79</v>
      </c>
      <c r="E42" s="55" t="s">
        <v>65</v>
      </c>
      <c r="F42" s="56">
        <v>471.24</v>
      </c>
      <c r="G42" s="55">
        <f t="shared" si="2"/>
        <v>1678212.87</v>
      </c>
      <c r="H42" s="56">
        <v>69.4</v>
      </c>
      <c r="I42" s="3">
        <f t="shared" si="5"/>
        <v>123575.72</v>
      </c>
      <c r="J42" s="3">
        <v>60.9</v>
      </c>
      <c r="K42" s="57">
        <v>3</v>
      </c>
      <c r="L42" s="57">
        <f t="shared" si="6"/>
        <v>116675.87</v>
      </c>
      <c r="M42" s="3">
        <f t="shared" si="7"/>
        <v>2090.31</v>
      </c>
      <c r="N42" s="64">
        <v>3</v>
      </c>
      <c r="O42" s="57">
        <f t="shared" si="8"/>
        <v>2090.31</v>
      </c>
      <c r="P42" s="58">
        <v>0</v>
      </c>
      <c r="Q42" s="58">
        <f t="shared" si="9"/>
        <v>0</v>
      </c>
      <c r="R42" s="59">
        <f t="shared" si="10"/>
        <v>1922645.08</v>
      </c>
      <c r="S42" s="65">
        <v>917432</v>
      </c>
      <c r="T42" s="61">
        <f t="shared" si="11"/>
        <v>1005213.0800000001</v>
      </c>
      <c r="U42" s="58">
        <v>0</v>
      </c>
      <c r="V42" s="62">
        <f t="shared" si="12"/>
        <v>0</v>
      </c>
      <c r="W42" s="61">
        <v>1099407.2200000002</v>
      </c>
      <c r="X42" s="57">
        <f t="shared" si="3"/>
        <v>1759052</v>
      </c>
      <c r="Y42" s="62">
        <f t="shared" si="13"/>
        <v>1005213.0800000001</v>
      </c>
      <c r="Z42" s="57">
        <v>969087.9500000002</v>
      </c>
      <c r="AA42" s="62">
        <f t="shared" si="14"/>
        <v>920633.55</v>
      </c>
      <c r="AB42" s="63">
        <f t="shared" si="15"/>
        <v>1005213.0800000001</v>
      </c>
      <c r="AC42" s="53"/>
      <c r="AD42" s="53"/>
      <c r="AE42" s="53"/>
      <c r="AF42" s="54"/>
      <c r="AG42" s="73"/>
      <c r="AH42" s="73"/>
      <c r="AI42" s="76"/>
      <c r="AJ42" s="70"/>
      <c r="AK42" s="53"/>
      <c r="AL42" s="53"/>
      <c r="AM42" s="53"/>
      <c r="AN42" s="53"/>
      <c r="AO42" s="54"/>
      <c r="AP42" s="66"/>
      <c r="AQ42" s="54"/>
      <c r="AR42" s="66"/>
      <c r="AS42" s="67"/>
      <c r="AT42" s="67"/>
      <c r="AU42" s="68"/>
      <c r="AV42" s="68"/>
      <c r="AW42" s="67"/>
      <c r="AX42" s="69"/>
      <c r="AY42" s="68"/>
      <c r="AZ42" s="70"/>
      <c r="BA42" s="68"/>
      <c r="BB42" s="71"/>
      <c r="BC42" s="72"/>
      <c r="BD42" s="73"/>
      <c r="BE42" s="71"/>
      <c r="BF42" s="68"/>
      <c r="BG42" s="68"/>
      <c r="BH42" s="68"/>
      <c r="BI42" s="68"/>
      <c r="BJ42" s="74"/>
      <c r="BK42" s="75"/>
      <c r="BL42" s="68"/>
      <c r="BM42" s="73"/>
      <c r="BN42" s="73"/>
      <c r="BO42" s="76"/>
      <c r="BP42" s="70"/>
      <c r="BQ42" s="53"/>
      <c r="BR42" s="53"/>
      <c r="BS42" s="53"/>
      <c r="BT42" s="53"/>
      <c r="BU42" s="54"/>
      <c r="BV42" s="66"/>
      <c r="BW42" s="54"/>
      <c r="BX42" s="66"/>
      <c r="BY42" s="67"/>
      <c r="BZ42" s="67"/>
      <c r="CA42" s="68"/>
      <c r="CB42" s="68"/>
      <c r="CC42" s="67"/>
      <c r="CD42" s="69"/>
      <c r="CE42" s="68"/>
      <c r="CF42" s="70"/>
      <c r="CG42" s="68"/>
      <c r="CH42" s="71"/>
      <c r="CI42" s="72"/>
      <c r="CJ42" s="73"/>
      <c r="CK42" s="71"/>
      <c r="CL42" s="68"/>
      <c r="CM42" s="68"/>
      <c r="CN42" s="68"/>
      <c r="CO42" s="68"/>
      <c r="CP42" s="74"/>
      <c r="CQ42" s="75"/>
      <c r="CR42" s="68"/>
      <c r="CS42" s="73"/>
      <c r="CT42" s="73"/>
      <c r="CU42" s="76"/>
      <c r="CV42" s="70"/>
      <c r="CW42" s="53"/>
      <c r="CX42" s="53"/>
      <c r="CY42" s="53"/>
      <c r="CZ42" s="53"/>
      <c r="DA42" s="54"/>
      <c r="DB42" s="66"/>
      <c r="DC42" s="54"/>
      <c r="DD42" s="66"/>
      <c r="DE42" s="67"/>
      <c r="DF42" s="67"/>
      <c r="DG42" s="68"/>
      <c r="DH42" s="68"/>
      <c r="DI42" s="67"/>
      <c r="DJ42" s="69"/>
      <c r="DK42" s="68"/>
      <c r="DL42" s="70"/>
      <c r="DM42" s="68"/>
      <c r="DN42" s="71"/>
      <c r="DO42" s="72"/>
      <c r="DP42" s="73"/>
      <c r="DQ42" s="71"/>
      <c r="DR42" s="68"/>
      <c r="DS42" s="68"/>
      <c r="DT42" s="68"/>
      <c r="DU42" s="68"/>
      <c r="DV42" s="74"/>
      <c r="DW42" s="75"/>
      <c r="DX42" s="68"/>
      <c r="DY42" s="73"/>
      <c r="DZ42" s="73"/>
      <c r="EA42" s="76"/>
      <c r="EB42" s="70"/>
      <c r="EC42" s="53"/>
      <c r="ED42" s="53"/>
      <c r="EE42" s="53"/>
      <c r="EF42" s="53"/>
      <c r="EG42" s="54"/>
      <c r="EH42" s="66"/>
      <c r="EI42" s="54"/>
      <c r="EJ42" s="66"/>
      <c r="EK42" s="67"/>
      <c r="EL42" s="67"/>
      <c r="EM42" s="68"/>
      <c r="EN42" s="68"/>
      <c r="EO42" s="67"/>
      <c r="EP42" s="69"/>
      <c r="EQ42" s="68"/>
      <c r="ER42" s="70"/>
      <c r="ES42" s="68"/>
      <c r="ET42" s="71"/>
      <c r="EU42" s="72"/>
      <c r="EV42" s="73"/>
      <c r="EW42" s="71"/>
      <c r="EX42" s="68"/>
      <c r="EY42" s="68"/>
      <c r="EZ42" s="68"/>
      <c r="FA42" s="68"/>
      <c r="FB42" s="74"/>
      <c r="FC42" s="75"/>
      <c r="FD42" s="68"/>
      <c r="FE42" s="73"/>
      <c r="FF42" s="73"/>
      <c r="FG42" s="76"/>
      <c r="FH42" s="70"/>
      <c r="FI42" s="53"/>
      <c r="FJ42" s="53"/>
      <c r="FK42" s="53"/>
      <c r="FL42" s="53"/>
      <c r="FM42" s="54"/>
      <c r="FN42" s="66"/>
      <c r="FO42" s="54"/>
      <c r="FP42" s="66"/>
      <c r="FQ42" s="67"/>
      <c r="FR42" s="67"/>
      <c r="FS42" s="68"/>
      <c r="FT42" s="68"/>
      <c r="FU42" s="67"/>
      <c r="FV42" s="69"/>
      <c r="FW42" s="68"/>
      <c r="FX42" s="70"/>
      <c r="FY42" s="68"/>
      <c r="FZ42" s="71"/>
      <c r="GA42" s="72"/>
      <c r="GB42" s="73"/>
      <c r="GC42" s="71"/>
      <c r="GD42" s="68"/>
      <c r="GE42" s="68"/>
      <c r="GF42" s="68"/>
      <c r="GG42" s="68"/>
      <c r="GH42" s="74"/>
      <c r="GI42" s="75"/>
      <c r="GJ42" s="68"/>
      <c r="GK42" s="73"/>
      <c r="GL42" s="73"/>
      <c r="GM42" s="76"/>
      <c r="GN42" s="70"/>
      <c r="GO42" s="53"/>
      <c r="GP42" s="53"/>
      <c r="GQ42" s="53"/>
      <c r="GR42" s="53"/>
      <c r="GS42" s="54"/>
      <c r="GT42" s="66"/>
      <c r="GU42" s="54"/>
      <c r="GV42" s="66"/>
      <c r="GW42" s="67"/>
      <c r="GX42" s="67"/>
      <c r="GY42" s="68"/>
      <c r="GZ42" s="68"/>
      <c r="HA42" s="67"/>
      <c r="HB42" s="69"/>
      <c r="HC42" s="68"/>
      <c r="HD42" s="70"/>
      <c r="HE42" s="68"/>
      <c r="HF42" s="71"/>
      <c r="HG42" s="72"/>
      <c r="HH42" s="73"/>
      <c r="HI42" s="71"/>
      <c r="HJ42" s="68"/>
      <c r="HK42" s="68"/>
      <c r="HL42" s="68"/>
      <c r="HM42" s="68"/>
      <c r="HN42" s="74"/>
      <c r="HO42" s="75"/>
      <c r="HP42" s="68"/>
      <c r="HQ42" s="73"/>
      <c r="HR42" s="73"/>
      <c r="HS42" s="76"/>
      <c r="HT42" s="70"/>
      <c r="HU42" s="53"/>
      <c r="HV42" s="53"/>
      <c r="HW42" s="53"/>
      <c r="HX42" s="53"/>
      <c r="HY42" s="54"/>
      <c r="HZ42" s="66"/>
      <c r="IA42" s="54"/>
      <c r="IB42" s="66"/>
      <c r="IC42" s="67"/>
      <c r="ID42" s="67"/>
      <c r="IE42" s="68"/>
      <c r="IF42" s="68"/>
      <c r="IG42" s="67"/>
      <c r="IH42" s="69"/>
      <c r="II42" s="68"/>
      <c r="IJ42" s="70"/>
      <c r="IK42" s="68"/>
      <c r="IL42" s="71"/>
      <c r="IM42" s="72"/>
      <c r="IN42" s="73"/>
      <c r="IO42" s="71"/>
      <c r="IP42" s="68"/>
      <c r="IQ42" s="68"/>
      <c r="IR42" s="68"/>
      <c r="IS42" s="68"/>
      <c r="IT42" s="74"/>
      <c r="IU42" s="75"/>
      <c r="IV42" s="68"/>
    </row>
    <row r="43" spans="1:256" s="77" customFormat="1" ht="12.75">
      <c r="A43" s="53">
        <v>81</v>
      </c>
      <c r="B43" s="53" t="s">
        <v>66</v>
      </c>
      <c r="C43" s="53" t="b">
        <f t="shared" si="4"/>
        <v>1</v>
      </c>
      <c r="D43" s="53">
        <v>81</v>
      </c>
      <c r="E43" s="55" t="s">
        <v>66</v>
      </c>
      <c r="F43" s="56">
        <v>265.96</v>
      </c>
      <c r="G43" s="55">
        <f t="shared" si="2"/>
        <v>947155.37</v>
      </c>
      <c r="H43" s="56">
        <v>44.230000000000004</v>
      </c>
      <c r="I43" s="3">
        <f t="shared" si="5"/>
        <v>78757.26</v>
      </c>
      <c r="J43" s="3">
        <v>37.66</v>
      </c>
      <c r="K43" s="57">
        <v>2</v>
      </c>
      <c r="L43" s="57">
        <f t="shared" si="6"/>
        <v>72151.29</v>
      </c>
      <c r="M43" s="3">
        <f t="shared" si="7"/>
        <v>1393.54</v>
      </c>
      <c r="N43" s="64">
        <v>0</v>
      </c>
      <c r="O43" s="57">
        <f t="shared" si="8"/>
        <v>0</v>
      </c>
      <c r="P43" s="58">
        <v>0</v>
      </c>
      <c r="Q43" s="58">
        <f t="shared" si="9"/>
        <v>0</v>
      </c>
      <c r="R43" s="59">
        <f t="shared" si="10"/>
        <v>1099457.46</v>
      </c>
      <c r="S43" s="65">
        <v>550810</v>
      </c>
      <c r="T43" s="61">
        <f t="shared" si="11"/>
        <v>548647.46</v>
      </c>
      <c r="U43" s="58">
        <v>0</v>
      </c>
      <c r="V43" s="62">
        <f t="shared" si="12"/>
        <v>0</v>
      </c>
      <c r="W43" s="61">
        <v>446539.30000000005</v>
      </c>
      <c r="X43" s="57">
        <f t="shared" si="3"/>
        <v>714463</v>
      </c>
      <c r="Y43" s="62">
        <f t="shared" si="13"/>
        <v>548647.46</v>
      </c>
      <c r="Z43" s="57">
        <v>477227.52</v>
      </c>
      <c r="AA43" s="62">
        <f t="shared" si="14"/>
        <v>453366.14</v>
      </c>
      <c r="AB43" s="63">
        <f t="shared" si="15"/>
        <v>548647.46</v>
      </c>
      <c r="AC43" s="53"/>
      <c r="AD43" s="53"/>
      <c r="AE43" s="53"/>
      <c r="AF43" s="54"/>
      <c r="AG43" s="73"/>
      <c r="AH43" s="73"/>
      <c r="AI43" s="76"/>
      <c r="AJ43" s="70"/>
      <c r="AK43" s="53"/>
      <c r="AL43" s="53"/>
      <c r="AM43" s="53"/>
      <c r="AN43" s="53"/>
      <c r="AO43" s="54"/>
      <c r="AP43" s="66"/>
      <c r="AQ43" s="54"/>
      <c r="AR43" s="66"/>
      <c r="AS43" s="67"/>
      <c r="AT43" s="67"/>
      <c r="AU43" s="68"/>
      <c r="AV43" s="68"/>
      <c r="AW43" s="67"/>
      <c r="AX43" s="69"/>
      <c r="AY43" s="68"/>
      <c r="AZ43" s="70"/>
      <c r="BA43" s="68"/>
      <c r="BB43" s="71"/>
      <c r="BC43" s="72"/>
      <c r="BD43" s="73"/>
      <c r="BE43" s="71"/>
      <c r="BF43" s="68"/>
      <c r="BG43" s="68"/>
      <c r="BH43" s="68"/>
      <c r="BI43" s="68"/>
      <c r="BJ43" s="74"/>
      <c r="BK43" s="75"/>
      <c r="BL43" s="68"/>
      <c r="BM43" s="73"/>
      <c r="BN43" s="73"/>
      <c r="BO43" s="76"/>
      <c r="BP43" s="70"/>
      <c r="BQ43" s="53"/>
      <c r="BR43" s="53"/>
      <c r="BS43" s="53"/>
      <c r="BT43" s="53"/>
      <c r="BU43" s="54"/>
      <c r="BV43" s="66"/>
      <c r="BW43" s="54"/>
      <c r="BX43" s="66"/>
      <c r="BY43" s="67"/>
      <c r="BZ43" s="67"/>
      <c r="CA43" s="68"/>
      <c r="CB43" s="68"/>
      <c r="CC43" s="67"/>
      <c r="CD43" s="69"/>
      <c r="CE43" s="68"/>
      <c r="CF43" s="70"/>
      <c r="CG43" s="68"/>
      <c r="CH43" s="71"/>
      <c r="CI43" s="72"/>
      <c r="CJ43" s="73"/>
      <c r="CK43" s="71"/>
      <c r="CL43" s="68"/>
      <c r="CM43" s="68"/>
      <c r="CN43" s="68"/>
      <c r="CO43" s="68"/>
      <c r="CP43" s="74"/>
      <c r="CQ43" s="75"/>
      <c r="CR43" s="68"/>
      <c r="CS43" s="73"/>
      <c r="CT43" s="73"/>
      <c r="CU43" s="76"/>
      <c r="CV43" s="70"/>
      <c r="CW43" s="53"/>
      <c r="CX43" s="53"/>
      <c r="CY43" s="53"/>
      <c r="CZ43" s="53"/>
      <c r="DA43" s="54"/>
      <c r="DB43" s="66"/>
      <c r="DC43" s="54"/>
      <c r="DD43" s="66"/>
      <c r="DE43" s="67"/>
      <c r="DF43" s="67"/>
      <c r="DG43" s="68"/>
      <c r="DH43" s="68"/>
      <c r="DI43" s="67"/>
      <c r="DJ43" s="69"/>
      <c r="DK43" s="68"/>
      <c r="DL43" s="70"/>
      <c r="DM43" s="68"/>
      <c r="DN43" s="71"/>
      <c r="DO43" s="72"/>
      <c r="DP43" s="73"/>
      <c r="DQ43" s="71"/>
      <c r="DR43" s="68"/>
      <c r="DS43" s="68"/>
      <c r="DT43" s="68"/>
      <c r="DU43" s="68"/>
      <c r="DV43" s="74"/>
      <c r="DW43" s="75"/>
      <c r="DX43" s="68"/>
      <c r="DY43" s="73"/>
      <c r="DZ43" s="73"/>
      <c r="EA43" s="76"/>
      <c r="EB43" s="70"/>
      <c r="EC43" s="53"/>
      <c r="ED43" s="53"/>
      <c r="EE43" s="53"/>
      <c r="EF43" s="53"/>
      <c r="EG43" s="54"/>
      <c r="EH43" s="66"/>
      <c r="EI43" s="54"/>
      <c r="EJ43" s="66"/>
      <c r="EK43" s="67"/>
      <c r="EL43" s="67"/>
      <c r="EM43" s="68"/>
      <c r="EN43" s="68"/>
      <c r="EO43" s="67"/>
      <c r="EP43" s="69"/>
      <c r="EQ43" s="68"/>
      <c r="ER43" s="70"/>
      <c r="ES43" s="68"/>
      <c r="ET43" s="71"/>
      <c r="EU43" s="72"/>
      <c r="EV43" s="73"/>
      <c r="EW43" s="71"/>
      <c r="EX43" s="68"/>
      <c r="EY43" s="68"/>
      <c r="EZ43" s="68"/>
      <c r="FA43" s="68"/>
      <c r="FB43" s="74"/>
      <c r="FC43" s="75"/>
      <c r="FD43" s="68"/>
      <c r="FE43" s="73"/>
      <c r="FF43" s="73"/>
      <c r="FG43" s="76"/>
      <c r="FH43" s="70"/>
      <c r="FI43" s="53"/>
      <c r="FJ43" s="53"/>
      <c r="FK43" s="53"/>
      <c r="FL43" s="53"/>
      <c r="FM43" s="54"/>
      <c r="FN43" s="66"/>
      <c r="FO43" s="54"/>
      <c r="FP43" s="66"/>
      <c r="FQ43" s="67"/>
      <c r="FR43" s="67"/>
      <c r="FS43" s="68"/>
      <c r="FT43" s="68"/>
      <c r="FU43" s="67"/>
      <c r="FV43" s="69"/>
      <c r="FW43" s="68"/>
      <c r="FX43" s="70"/>
      <c r="FY43" s="68"/>
      <c r="FZ43" s="71"/>
      <c r="GA43" s="72"/>
      <c r="GB43" s="73"/>
      <c r="GC43" s="71"/>
      <c r="GD43" s="68"/>
      <c r="GE43" s="68"/>
      <c r="GF43" s="68"/>
      <c r="GG43" s="68"/>
      <c r="GH43" s="74"/>
      <c r="GI43" s="75"/>
      <c r="GJ43" s="68"/>
      <c r="GK43" s="73"/>
      <c r="GL43" s="73"/>
      <c r="GM43" s="76"/>
      <c r="GN43" s="70"/>
      <c r="GO43" s="53"/>
      <c r="GP43" s="53"/>
      <c r="GQ43" s="53"/>
      <c r="GR43" s="53"/>
      <c r="GS43" s="54"/>
      <c r="GT43" s="66"/>
      <c r="GU43" s="54"/>
      <c r="GV43" s="66"/>
      <c r="GW43" s="67"/>
      <c r="GX43" s="67"/>
      <c r="GY43" s="68"/>
      <c r="GZ43" s="68"/>
      <c r="HA43" s="67"/>
      <c r="HB43" s="69"/>
      <c r="HC43" s="68"/>
      <c r="HD43" s="70"/>
      <c r="HE43" s="68"/>
      <c r="HF43" s="71"/>
      <c r="HG43" s="72"/>
      <c r="HH43" s="73"/>
      <c r="HI43" s="71"/>
      <c r="HJ43" s="68"/>
      <c r="HK43" s="68"/>
      <c r="HL43" s="68"/>
      <c r="HM43" s="68"/>
      <c r="HN43" s="74"/>
      <c r="HO43" s="75"/>
      <c r="HP43" s="68"/>
      <c r="HQ43" s="73"/>
      <c r="HR43" s="73"/>
      <c r="HS43" s="76"/>
      <c r="HT43" s="70"/>
      <c r="HU43" s="53"/>
      <c r="HV43" s="53"/>
      <c r="HW43" s="53"/>
      <c r="HX43" s="53"/>
      <c r="HY43" s="54"/>
      <c r="HZ43" s="66"/>
      <c r="IA43" s="54"/>
      <c r="IB43" s="66"/>
      <c r="IC43" s="67"/>
      <c r="ID43" s="67"/>
      <c r="IE43" s="68"/>
      <c r="IF43" s="68"/>
      <c r="IG43" s="67"/>
      <c r="IH43" s="69"/>
      <c r="II43" s="68"/>
      <c r="IJ43" s="70"/>
      <c r="IK43" s="68"/>
      <c r="IL43" s="71"/>
      <c r="IM43" s="72"/>
      <c r="IN43" s="73"/>
      <c r="IO43" s="71"/>
      <c r="IP43" s="68"/>
      <c r="IQ43" s="68"/>
      <c r="IR43" s="68"/>
      <c r="IS43" s="68"/>
      <c r="IT43" s="74"/>
      <c r="IU43" s="75"/>
      <c r="IV43" s="68"/>
    </row>
    <row r="44" spans="1:256" s="77" customFormat="1" ht="12.75">
      <c r="A44" s="53">
        <v>83</v>
      </c>
      <c r="B44" s="53" t="s">
        <v>67</v>
      </c>
      <c r="C44" s="53" t="b">
        <f t="shared" si="4"/>
        <v>1</v>
      </c>
      <c r="D44" s="53">
        <v>83</v>
      </c>
      <c r="E44" s="55" t="s">
        <v>67</v>
      </c>
      <c r="F44" s="56">
        <v>65.45</v>
      </c>
      <c r="G44" s="55">
        <f t="shared" si="2"/>
        <v>233085.12</v>
      </c>
      <c r="H44" s="56">
        <v>26.64</v>
      </c>
      <c r="I44" s="3">
        <f t="shared" si="5"/>
        <v>47435.98</v>
      </c>
      <c r="J44" s="3">
        <v>7.55</v>
      </c>
      <c r="K44" s="57">
        <v>0</v>
      </c>
      <c r="L44" s="57">
        <f t="shared" si="6"/>
        <v>14464.74</v>
      </c>
      <c r="M44" s="3">
        <f t="shared" si="7"/>
        <v>0</v>
      </c>
      <c r="N44" s="64">
        <v>0</v>
      </c>
      <c r="O44" s="57">
        <f t="shared" si="8"/>
        <v>0</v>
      </c>
      <c r="P44" s="58">
        <v>0</v>
      </c>
      <c r="Q44" s="58">
        <f t="shared" si="9"/>
        <v>0</v>
      </c>
      <c r="R44" s="59">
        <f t="shared" si="10"/>
        <v>294985.83999999997</v>
      </c>
      <c r="S44" s="65">
        <v>743871</v>
      </c>
      <c r="T44" s="61">
        <f t="shared" si="11"/>
        <v>0</v>
      </c>
      <c r="U44" s="58">
        <v>0</v>
      </c>
      <c r="V44" s="62">
        <f t="shared" si="12"/>
        <v>0</v>
      </c>
      <c r="W44" s="61">
        <v>0</v>
      </c>
      <c r="X44" s="57">
        <f t="shared" si="3"/>
        <v>0</v>
      </c>
      <c r="Y44" s="62">
        <f t="shared" si="13"/>
        <v>0</v>
      </c>
      <c r="Z44" s="57">
        <v>0</v>
      </c>
      <c r="AA44" s="62">
        <f t="shared" si="14"/>
        <v>0</v>
      </c>
      <c r="AB44" s="63">
        <f t="shared" si="15"/>
        <v>0</v>
      </c>
      <c r="AC44" s="53"/>
      <c r="AD44" s="53"/>
      <c r="AE44" s="53"/>
      <c r="AF44" s="54"/>
      <c r="AG44" s="73"/>
      <c r="AH44" s="73"/>
      <c r="AI44" s="76"/>
      <c r="AJ44" s="70"/>
      <c r="AK44" s="53"/>
      <c r="AL44" s="53"/>
      <c r="AM44" s="53"/>
      <c r="AN44" s="53"/>
      <c r="AO44" s="54"/>
      <c r="AP44" s="66"/>
      <c r="AQ44" s="54"/>
      <c r="AR44" s="66"/>
      <c r="AS44" s="67"/>
      <c r="AT44" s="67"/>
      <c r="AU44" s="68"/>
      <c r="AV44" s="68"/>
      <c r="AW44" s="67"/>
      <c r="AX44" s="69"/>
      <c r="AY44" s="68"/>
      <c r="AZ44" s="70"/>
      <c r="BA44" s="68"/>
      <c r="BB44" s="71"/>
      <c r="BC44" s="72"/>
      <c r="BD44" s="73"/>
      <c r="BE44" s="71"/>
      <c r="BF44" s="68"/>
      <c r="BG44" s="68"/>
      <c r="BH44" s="68"/>
      <c r="BI44" s="68"/>
      <c r="BJ44" s="74"/>
      <c r="BK44" s="75"/>
      <c r="BL44" s="68"/>
      <c r="BM44" s="73"/>
      <c r="BN44" s="73"/>
      <c r="BO44" s="76"/>
      <c r="BP44" s="70"/>
      <c r="BQ44" s="53"/>
      <c r="BR44" s="53"/>
      <c r="BS44" s="53"/>
      <c r="BT44" s="53"/>
      <c r="BU44" s="54"/>
      <c r="BV44" s="66"/>
      <c r="BW44" s="54"/>
      <c r="BX44" s="66"/>
      <c r="BY44" s="67"/>
      <c r="BZ44" s="67"/>
      <c r="CA44" s="68"/>
      <c r="CB44" s="68"/>
      <c r="CC44" s="67"/>
      <c r="CD44" s="69"/>
      <c r="CE44" s="68"/>
      <c r="CF44" s="70"/>
      <c r="CG44" s="68"/>
      <c r="CH44" s="71"/>
      <c r="CI44" s="72"/>
      <c r="CJ44" s="73"/>
      <c r="CK44" s="71"/>
      <c r="CL44" s="68"/>
      <c r="CM44" s="68"/>
      <c r="CN44" s="68"/>
      <c r="CO44" s="68"/>
      <c r="CP44" s="74"/>
      <c r="CQ44" s="75"/>
      <c r="CR44" s="68"/>
      <c r="CS44" s="73"/>
      <c r="CT44" s="73"/>
      <c r="CU44" s="76"/>
      <c r="CV44" s="70"/>
      <c r="CW44" s="53"/>
      <c r="CX44" s="53"/>
      <c r="CY44" s="53"/>
      <c r="CZ44" s="53"/>
      <c r="DA44" s="54"/>
      <c r="DB44" s="66"/>
      <c r="DC44" s="54"/>
      <c r="DD44" s="66"/>
      <c r="DE44" s="67"/>
      <c r="DF44" s="67"/>
      <c r="DG44" s="68"/>
      <c r="DH44" s="68"/>
      <c r="DI44" s="67"/>
      <c r="DJ44" s="69"/>
      <c r="DK44" s="68"/>
      <c r="DL44" s="70"/>
      <c r="DM44" s="68"/>
      <c r="DN44" s="71"/>
      <c r="DO44" s="72"/>
      <c r="DP44" s="73"/>
      <c r="DQ44" s="71"/>
      <c r="DR44" s="68"/>
      <c r="DS44" s="68"/>
      <c r="DT44" s="68"/>
      <c r="DU44" s="68"/>
      <c r="DV44" s="74"/>
      <c r="DW44" s="75"/>
      <c r="DX44" s="68"/>
      <c r="DY44" s="73"/>
      <c r="DZ44" s="73"/>
      <c r="EA44" s="76"/>
      <c r="EB44" s="70"/>
      <c r="EC44" s="53"/>
      <c r="ED44" s="53"/>
      <c r="EE44" s="53"/>
      <c r="EF44" s="53"/>
      <c r="EG44" s="54"/>
      <c r="EH44" s="66"/>
      <c r="EI44" s="54"/>
      <c r="EJ44" s="66"/>
      <c r="EK44" s="67"/>
      <c r="EL44" s="67"/>
      <c r="EM44" s="68"/>
      <c r="EN44" s="68"/>
      <c r="EO44" s="67"/>
      <c r="EP44" s="69"/>
      <c r="EQ44" s="68"/>
      <c r="ER44" s="70"/>
      <c r="ES44" s="68"/>
      <c r="ET44" s="71"/>
      <c r="EU44" s="72"/>
      <c r="EV44" s="73"/>
      <c r="EW44" s="71"/>
      <c r="EX44" s="68"/>
      <c r="EY44" s="68"/>
      <c r="EZ44" s="68"/>
      <c r="FA44" s="68"/>
      <c r="FB44" s="74"/>
      <c r="FC44" s="75"/>
      <c r="FD44" s="68"/>
      <c r="FE44" s="73"/>
      <c r="FF44" s="73"/>
      <c r="FG44" s="76"/>
      <c r="FH44" s="70"/>
      <c r="FI44" s="53"/>
      <c r="FJ44" s="53"/>
      <c r="FK44" s="53"/>
      <c r="FL44" s="53"/>
      <c r="FM44" s="54"/>
      <c r="FN44" s="66"/>
      <c r="FO44" s="54"/>
      <c r="FP44" s="66"/>
      <c r="FQ44" s="67"/>
      <c r="FR44" s="67"/>
      <c r="FS44" s="68"/>
      <c r="FT44" s="68"/>
      <c r="FU44" s="67"/>
      <c r="FV44" s="69"/>
      <c r="FW44" s="68"/>
      <c r="FX44" s="70"/>
      <c r="FY44" s="68"/>
      <c r="FZ44" s="71"/>
      <c r="GA44" s="72"/>
      <c r="GB44" s="73"/>
      <c r="GC44" s="71"/>
      <c r="GD44" s="68"/>
      <c r="GE44" s="68"/>
      <c r="GF44" s="68"/>
      <c r="GG44" s="68"/>
      <c r="GH44" s="74"/>
      <c r="GI44" s="75"/>
      <c r="GJ44" s="68"/>
      <c r="GK44" s="73"/>
      <c r="GL44" s="73"/>
      <c r="GM44" s="76"/>
      <c r="GN44" s="70"/>
      <c r="GO44" s="53"/>
      <c r="GP44" s="53"/>
      <c r="GQ44" s="53"/>
      <c r="GR44" s="53"/>
      <c r="GS44" s="54"/>
      <c r="GT44" s="66"/>
      <c r="GU44" s="54"/>
      <c r="GV44" s="66"/>
      <c r="GW44" s="67"/>
      <c r="GX44" s="67"/>
      <c r="GY44" s="68"/>
      <c r="GZ44" s="68"/>
      <c r="HA44" s="67"/>
      <c r="HB44" s="69"/>
      <c r="HC44" s="68"/>
      <c r="HD44" s="70"/>
      <c r="HE44" s="68"/>
      <c r="HF44" s="71"/>
      <c r="HG44" s="72"/>
      <c r="HH44" s="73"/>
      <c r="HI44" s="71"/>
      <c r="HJ44" s="68"/>
      <c r="HK44" s="68"/>
      <c r="HL44" s="68"/>
      <c r="HM44" s="68"/>
      <c r="HN44" s="74"/>
      <c r="HO44" s="75"/>
      <c r="HP44" s="68"/>
      <c r="HQ44" s="73"/>
      <c r="HR44" s="73"/>
      <c r="HS44" s="76"/>
      <c r="HT44" s="70"/>
      <c r="HU44" s="53"/>
      <c r="HV44" s="53"/>
      <c r="HW44" s="53"/>
      <c r="HX44" s="53"/>
      <c r="HY44" s="54"/>
      <c r="HZ44" s="66"/>
      <c r="IA44" s="54"/>
      <c r="IB44" s="66"/>
      <c r="IC44" s="67"/>
      <c r="ID44" s="67"/>
      <c r="IE44" s="68"/>
      <c r="IF44" s="68"/>
      <c r="IG44" s="67"/>
      <c r="IH44" s="69"/>
      <c r="II44" s="68"/>
      <c r="IJ44" s="70"/>
      <c r="IK44" s="68"/>
      <c r="IL44" s="71"/>
      <c r="IM44" s="72"/>
      <c r="IN44" s="73"/>
      <c r="IO44" s="71"/>
      <c r="IP44" s="68"/>
      <c r="IQ44" s="68"/>
      <c r="IR44" s="68"/>
      <c r="IS44" s="68"/>
      <c r="IT44" s="74"/>
      <c r="IU44" s="75"/>
      <c r="IV44" s="68"/>
    </row>
    <row r="45" spans="1:256" s="77" customFormat="1" ht="12.75">
      <c r="A45" s="53">
        <v>87</v>
      </c>
      <c r="B45" s="53" t="s">
        <v>68</v>
      </c>
      <c r="C45" s="53" t="b">
        <f t="shared" si="4"/>
        <v>1</v>
      </c>
      <c r="D45" s="53">
        <v>87</v>
      </c>
      <c r="E45" s="55" t="s">
        <v>68</v>
      </c>
      <c r="F45" s="56">
        <v>89.51</v>
      </c>
      <c r="G45" s="55">
        <f t="shared" si="2"/>
        <v>318769.28</v>
      </c>
      <c r="H45" s="56">
        <v>18.96</v>
      </c>
      <c r="I45" s="3">
        <f t="shared" si="5"/>
        <v>33760.74</v>
      </c>
      <c r="J45" s="3">
        <v>11.12</v>
      </c>
      <c r="K45" s="57">
        <v>0</v>
      </c>
      <c r="L45" s="57">
        <f t="shared" si="6"/>
        <v>21304.36</v>
      </c>
      <c r="M45" s="3">
        <f t="shared" si="7"/>
        <v>0</v>
      </c>
      <c r="N45" s="64">
        <v>0</v>
      </c>
      <c r="O45" s="57">
        <f t="shared" si="8"/>
        <v>0</v>
      </c>
      <c r="P45" s="58">
        <v>0</v>
      </c>
      <c r="Q45" s="58">
        <f t="shared" si="9"/>
        <v>0</v>
      </c>
      <c r="R45" s="59">
        <f t="shared" si="10"/>
        <v>373834.38</v>
      </c>
      <c r="S45" s="65">
        <v>934335</v>
      </c>
      <c r="T45" s="61">
        <f t="shared" si="11"/>
        <v>0</v>
      </c>
      <c r="U45" s="58">
        <v>0</v>
      </c>
      <c r="V45" s="62">
        <f t="shared" si="12"/>
        <v>0</v>
      </c>
      <c r="W45" s="61">
        <v>0</v>
      </c>
      <c r="X45" s="57">
        <f t="shared" si="3"/>
        <v>0</v>
      </c>
      <c r="Y45" s="62">
        <f t="shared" si="13"/>
        <v>0</v>
      </c>
      <c r="Z45" s="57">
        <v>0</v>
      </c>
      <c r="AA45" s="62">
        <f t="shared" si="14"/>
        <v>0</v>
      </c>
      <c r="AB45" s="63">
        <f t="shared" si="15"/>
        <v>0</v>
      </c>
      <c r="AC45" s="53"/>
      <c r="AD45" s="53"/>
      <c r="AE45" s="53"/>
      <c r="AF45" s="54"/>
      <c r="AG45" s="73"/>
      <c r="AH45" s="73"/>
      <c r="AI45" s="76"/>
      <c r="AJ45" s="70"/>
      <c r="AK45" s="53"/>
      <c r="AL45" s="53"/>
      <c r="AM45" s="53"/>
      <c r="AN45" s="53"/>
      <c r="AO45" s="54"/>
      <c r="AP45" s="66"/>
      <c r="AQ45" s="54"/>
      <c r="AR45" s="66"/>
      <c r="AS45" s="67"/>
      <c r="AT45" s="67"/>
      <c r="AU45" s="68"/>
      <c r="AV45" s="68"/>
      <c r="AW45" s="67"/>
      <c r="AX45" s="69"/>
      <c r="AY45" s="68"/>
      <c r="AZ45" s="70"/>
      <c r="BA45" s="68"/>
      <c r="BB45" s="71"/>
      <c r="BC45" s="72"/>
      <c r="BD45" s="73"/>
      <c r="BE45" s="71"/>
      <c r="BF45" s="68"/>
      <c r="BG45" s="68"/>
      <c r="BH45" s="68"/>
      <c r="BI45" s="68"/>
      <c r="BJ45" s="74"/>
      <c r="BK45" s="75"/>
      <c r="BL45" s="68"/>
      <c r="BM45" s="73"/>
      <c r="BN45" s="73"/>
      <c r="BO45" s="76"/>
      <c r="BP45" s="70"/>
      <c r="BQ45" s="53"/>
      <c r="BR45" s="53"/>
      <c r="BS45" s="53"/>
      <c r="BT45" s="53"/>
      <c r="BU45" s="54"/>
      <c r="BV45" s="66"/>
      <c r="BW45" s="54"/>
      <c r="BX45" s="66"/>
      <c r="BY45" s="67"/>
      <c r="BZ45" s="67"/>
      <c r="CA45" s="68"/>
      <c r="CB45" s="68"/>
      <c r="CC45" s="67"/>
      <c r="CD45" s="69"/>
      <c r="CE45" s="68"/>
      <c r="CF45" s="70"/>
      <c r="CG45" s="68"/>
      <c r="CH45" s="71"/>
      <c r="CI45" s="72"/>
      <c r="CJ45" s="73"/>
      <c r="CK45" s="71"/>
      <c r="CL45" s="68"/>
      <c r="CM45" s="68"/>
      <c r="CN45" s="68"/>
      <c r="CO45" s="68"/>
      <c r="CP45" s="74"/>
      <c r="CQ45" s="75"/>
      <c r="CR45" s="68"/>
      <c r="CS45" s="73"/>
      <c r="CT45" s="73"/>
      <c r="CU45" s="76"/>
      <c r="CV45" s="70"/>
      <c r="CW45" s="53"/>
      <c r="CX45" s="53"/>
      <c r="CY45" s="53"/>
      <c r="CZ45" s="53"/>
      <c r="DA45" s="54"/>
      <c r="DB45" s="66"/>
      <c r="DC45" s="54"/>
      <c r="DD45" s="66"/>
      <c r="DE45" s="67"/>
      <c r="DF45" s="67"/>
      <c r="DG45" s="68"/>
      <c r="DH45" s="68"/>
      <c r="DI45" s="67"/>
      <c r="DJ45" s="69"/>
      <c r="DK45" s="68"/>
      <c r="DL45" s="70"/>
      <c r="DM45" s="68"/>
      <c r="DN45" s="71"/>
      <c r="DO45" s="72"/>
      <c r="DP45" s="73"/>
      <c r="DQ45" s="71"/>
      <c r="DR45" s="68"/>
      <c r="DS45" s="68"/>
      <c r="DT45" s="68"/>
      <c r="DU45" s="68"/>
      <c r="DV45" s="74"/>
      <c r="DW45" s="75"/>
      <c r="DX45" s="68"/>
      <c r="DY45" s="73"/>
      <c r="DZ45" s="73"/>
      <c r="EA45" s="76"/>
      <c r="EB45" s="70"/>
      <c r="EC45" s="53"/>
      <c r="ED45" s="53"/>
      <c r="EE45" s="53"/>
      <c r="EF45" s="53"/>
      <c r="EG45" s="54"/>
      <c r="EH45" s="66"/>
      <c r="EI45" s="54"/>
      <c r="EJ45" s="66"/>
      <c r="EK45" s="67"/>
      <c r="EL45" s="67"/>
      <c r="EM45" s="68"/>
      <c r="EN45" s="68"/>
      <c r="EO45" s="67"/>
      <c r="EP45" s="69"/>
      <c r="EQ45" s="68"/>
      <c r="ER45" s="70"/>
      <c r="ES45" s="68"/>
      <c r="ET45" s="71"/>
      <c r="EU45" s="72"/>
      <c r="EV45" s="73"/>
      <c r="EW45" s="71"/>
      <c r="EX45" s="68"/>
      <c r="EY45" s="68"/>
      <c r="EZ45" s="68"/>
      <c r="FA45" s="68"/>
      <c r="FB45" s="74"/>
      <c r="FC45" s="75"/>
      <c r="FD45" s="68"/>
      <c r="FE45" s="73"/>
      <c r="FF45" s="73"/>
      <c r="FG45" s="76"/>
      <c r="FH45" s="70"/>
      <c r="FI45" s="53"/>
      <c r="FJ45" s="53"/>
      <c r="FK45" s="53"/>
      <c r="FL45" s="53"/>
      <c r="FM45" s="54"/>
      <c r="FN45" s="66"/>
      <c r="FO45" s="54"/>
      <c r="FP45" s="66"/>
      <c r="FQ45" s="67"/>
      <c r="FR45" s="67"/>
      <c r="FS45" s="68"/>
      <c r="FT45" s="68"/>
      <c r="FU45" s="67"/>
      <c r="FV45" s="69"/>
      <c r="FW45" s="68"/>
      <c r="FX45" s="70"/>
      <c r="FY45" s="68"/>
      <c r="FZ45" s="71"/>
      <c r="GA45" s="72"/>
      <c r="GB45" s="73"/>
      <c r="GC45" s="71"/>
      <c r="GD45" s="68"/>
      <c r="GE45" s="68"/>
      <c r="GF45" s="68"/>
      <c r="GG45" s="68"/>
      <c r="GH45" s="74"/>
      <c r="GI45" s="75"/>
      <c r="GJ45" s="68"/>
      <c r="GK45" s="73"/>
      <c r="GL45" s="73"/>
      <c r="GM45" s="76"/>
      <c r="GN45" s="70"/>
      <c r="GO45" s="53"/>
      <c r="GP45" s="53"/>
      <c r="GQ45" s="53"/>
      <c r="GR45" s="53"/>
      <c r="GS45" s="54"/>
      <c r="GT45" s="66"/>
      <c r="GU45" s="54"/>
      <c r="GV45" s="66"/>
      <c r="GW45" s="67"/>
      <c r="GX45" s="67"/>
      <c r="GY45" s="68"/>
      <c r="GZ45" s="68"/>
      <c r="HA45" s="67"/>
      <c r="HB45" s="69"/>
      <c r="HC45" s="68"/>
      <c r="HD45" s="70"/>
      <c r="HE45" s="68"/>
      <c r="HF45" s="71"/>
      <c r="HG45" s="72"/>
      <c r="HH45" s="73"/>
      <c r="HI45" s="71"/>
      <c r="HJ45" s="68"/>
      <c r="HK45" s="68"/>
      <c r="HL45" s="68"/>
      <c r="HM45" s="68"/>
      <c r="HN45" s="74"/>
      <c r="HO45" s="75"/>
      <c r="HP45" s="68"/>
      <c r="HQ45" s="73"/>
      <c r="HR45" s="73"/>
      <c r="HS45" s="76"/>
      <c r="HT45" s="70"/>
      <c r="HU45" s="53"/>
      <c r="HV45" s="53"/>
      <c r="HW45" s="53"/>
      <c r="HX45" s="53"/>
      <c r="HY45" s="54"/>
      <c r="HZ45" s="66"/>
      <c r="IA45" s="54"/>
      <c r="IB45" s="66"/>
      <c r="IC45" s="67"/>
      <c r="ID45" s="67"/>
      <c r="IE45" s="68"/>
      <c r="IF45" s="68"/>
      <c r="IG45" s="67"/>
      <c r="IH45" s="69"/>
      <c r="II45" s="68"/>
      <c r="IJ45" s="70"/>
      <c r="IK45" s="68"/>
      <c r="IL45" s="71"/>
      <c r="IM45" s="72"/>
      <c r="IN45" s="73"/>
      <c r="IO45" s="71"/>
      <c r="IP45" s="68"/>
      <c r="IQ45" s="68"/>
      <c r="IR45" s="68"/>
      <c r="IS45" s="68"/>
      <c r="IT45" s="74"/>
      <c r="IU45" s="75"/>
      <c r="IV45" s="68"/>
    </row>
    <row r="46" spans="1:256" s="77" customFormat="1" ht="12.75">
      <c r="A46" s="53">
        <v>89</v>
      </c>
      <c r="B46" s="53" t="s">
        <v>69</v>
      </c>
      <c r="C46" s="53" t="b">
        <f t="shared" si="4"/>
        <v>1</v>
      </c>
      <c r="D46" s="53">
        <v>89</v>
      </c>
      <c r="E46" s="55" t="s">
        <v>69</v>
      </c>
      <c r="F46" s="56">
        <v>641.4100000000001</v>
      </c>
      <c r="G46" s="55">
        <f t="shared" si="2"/>
        <v>2284234.19</v>
      </c>
      <c r="H46" s="56">
        <v>292.72</v>
      </c>
      <c r="I46" s="3">
        <f t="shared" si="5"/>
        <v>521226.01</v>
      </c>
      <c r="J46" s="3">
        <v>118.21</v>
      </c>
      <c r="K46" s="57">
        <v>2</v>
      </c>
      <c r="L46" s="57">
        <f t="shared" si="6"/>
        <v>226473.81</v>
      </c>
      <c r="M46" s="3">
        <f t="shared" si="7"/>
        <v>1393.54</v>
      </c>
      <c r="N46" s="64">
        <v>8.02</v>
      </c>
      <c r="O46" s="57">
        <f t="shared" si="8"/>
        <v>5588.1</v>
      </c>
      <c r="P46" s="58">
        <v>0</v>
      </c>
      <c r="Q46" s="58">
        <f t="shared" si="9"/>
        <v>0</v>
      </c>
      <c r="R46" s="59">
        <f t="shared" si="10"/>
        <v>3038915.6500000004</v>
      </c>
      <c r="S46" s="65">
        <v>631872</v>
      </c>
      <c r="T46" s="61">
        <f t="shared" si="11"/>
        <v>2407043.6500000004</v>
      </c>
      <c r="U46" s="58">
        <v>2520022</v>
      </c>
      <c r="V46" s="62">
        <f t="shared" si="12"/>
        <v>2419221.12</v>
      </c>
      <c r="W46" s="61">
        <v>4962398.04</v>
      </c>
      <c r="X46" s="57">
        <f t="shared" si="3"/>
        <v>7939837</v>
      </c>
      <c r="Y46" s="62">
        <f t="shared" si="13"/>
        <v>4826264.7700000005</v>
      </c>
      <c r="Z46" s="57">
        <v>4801403.510000001</v>
      </c>
      <c r="AA46" s="62">
        <f t="shared" si="14"/>
        <v>4561333.33</v>
      </c>
      <c r="AB46" s="63">
        <f t="shared" si="15"/>
        <v>4826264.7700000005</v>
      </c>
      <c r="AC46" s="53"/>
      <c r="AD46" s="53"/>
      <c r="AE46" s="53"/>
      <c r="AF46" s="54"/>
      <c r="AG46" s="73"/>
      <c r="AH46" s="73"/>
      <c r="AI46" s="76"/>
      <c r="AJ46" s="70"/>
      <c r="AK46" s="53"/>
      <c r="AL46" s="53"/>
      <c r="AM46" s="53"/>
      <c r="AN46" s="53"/>
      <c r="AO46" s="54"/>
      <c r="AP46" s="66"/>
      <c r="AQ46" s="54"/>
      <c r="AR46" s="66"/>
      <c r="AS46" s="67"/>
      <c r="AT46" s="67"/>
      <c r="AU46" s="68"/>
      <c r="AV46" s="68"/>
      <c r="AW46" s="67"/>
      <c r="AX46" s="69"/>
      <c r="AY46" s="68"/>
      <c r="AZ46" s="70"/>
      <c r="BA46" s="68"/>
      <c r="BB46" s="71"/>
      <c r="BC46" s="72"/>
      <c r="BD46" s="73"/>
      <c r="BE46" s="71"/>
      <c r="BF46" s="68"/>
      <c r="BG46" s="68"/>
      <c r="BH46" s="68"/>
      <c r="BI46" s="68"/>
      <c r="BJ46" s="74"/>
      <c r="BK46" s="75"/>
      <c r="BL46" s="68"/>
      <c r="BM46" s="73"/>
      <c r="BN46" s="73"/>
      <c r="BO46" s="76"/>
      <c r="BP46" s="70"/>
      <c r="BQ46" s="53"/>
      <c r="BR46" s="53"/>
      <c r="BS46" s="53"/>
      <c r="BT46" s="53"/>
      <c r="BU46" s="54"/>
      <c r="BV46" s="66"/>
      <c r="BW46" s="54"/>
      <c r="BX46" s="66"/>
      <c r="BY46" s="67"/>
      <c r="BZ46" s="67"/>
      <c r="CA46" s="68"/>
      <c r="CB46" s="68"/>
      <c r="CC46" s="67"/>
      <c r="CD46" s="69"/>
      <c r="CE46" s="68"/>
      <c r="CF46" s="70"/>
      <c r="CG46" s="68"/>
      <c r="CH46" s="71"/>
      <c r="CI46" s="72"/>
      <c r="CJ46" s="73"/>
      <c r="CK46" s="71"/>
      <c r="CL46" s="68"/>
      <c r="CM46" s="68"/>
      <c r="CN46" s="68"/>
      <c r="CO46" s="68"/>
      <c r="CP46" s="74"/>
      <c r="CQ46" s="75"/>
      <c r="CR46" s="68"/>
      <c r="CS46" s="73"/>
      <c r="CT46" s="73"/>
      <c r="CU46" s="76"/>
      <c r="CV46" s="70"/>
      <c r="CW46" s="53"/>
      <c r="CX46" s="53"/>
      <c r="CY46" s="53"/>
      <c r="CZ46" s="53"/>
      <c r="DA46" s="54"/>
      <c r="DB46" s="66"/>
      <c r="DC46" s="54"/>
      <c r="DD46" s="66"/>
      <c r="DE46" s="67"/>
      <c r="DF46" s="67"/>
      <c r="DG46" s="68"/>
      <c r="DH46" s="68"/>
      <c r="DI46" s="67"/>
      <c r="DJ46" s="69"/>
      <c r="DK46" s="68"/>
      <c r="DL46" s="70"/>
      <c r="DM46" s="68"/>
      <c r="DN46" s="71"/>
      <c r="DO46" s="72"/>
      <c r="DP46" s="73"/>
      <c r="DQ46" s="71"/>
      <c r="DR46" s="68"/>
      <c r="DS46" s="68"/>
      <c r="DT46" s="68"/>
      <c r="DU46" s="68"/>
      <c r="DV46" s="74"/>
      <c r="DW46" s="75"/>
      <c r="DX46" s="68"/>
      <c r="DY46" s="73"/>
      <c r="DZ46" s="73"/>
      <c r="EA46" s="76"/>
      <c r="EB46" s="70"/>
      <c r="EC46" s="53"/>
      <c r="ED46" s="53"/>
      <c r="EE46" s="53"/>
      <c r="EF46" s="53"/>
      <c r="EG46" s="54"/>
      <c r="EH46" s="66"/>
      <c r="EI46" s="54"/>
      <c r="EJ46" s="66"/>
      <c r="EK46" s="67"/>
      <c r="EL46" s="67"/>
      <c r="EM46" s="68"/>
      <c r="EN46" s="68"/>
      <c r="EO46" s="67"/>
      <c r="EP46" s="69"/>
      <c r="EQ46" s="68"/>
      <c r="ER46" s="70"/>
      <c r="ES46" s="68"/>
      <c r="ET46" s="71"/>
      <c r="EU46" s="72"/>
      <c r="EV46" s="73"/>
      <c r="EW46" s="71"/>
      <c r="EX46" s="68"/>
      <c r="EY46" s="68"/>
      <c r="EZ46" s="68"/>
      <c r="FA46" s="68"/>
      <c r="FB46" s="74"/>
      <c r="FC46" s="75"/>
      <c r="FD46" s="68"/>
      <c r="FE46" s="73"/>
      <c r="FF46" s="73"/>
      <c r="FG46" s="76"/>
      <c r="FH46" s="70"/>
      <c r="FI46" s="53"/>
      <c r="FJ46" s="53"/>
      <c r="FK46" s="53"/>
      <c r="FL46" s="53"/>
      <c r="FM46" s="54"/>
      <c r="FN46" s="66"/>
      <c r="FO46" s="54"/>
      <c r="FP46" s="66"/>
      <c r="FQ46" s="67"/>
      <c r="FR46" s="67"/>
      <c r="FS46" s="68"/>
      <c r="FT46" s="68"/>
      <c r="FU46" s="67"/>
      <c r="FV46" s="69"/>
      <c r="FW46" s="68"/>
      <c r="FX46" s="70"/>
      <c r="FY46" s="68"/>
      <c r="FZ46" s="71"/>
      <c r="GA46" s="72"/>
      <c r="GB46" s="73"/>
      <c r="GC46" s="71"/>
      <c r="GD46" s="68"/>
      <c r="GE46" s="68"/>
      <c r="GF46" s="68"/>
      <c r="GG46" s="68"/>
      <c r="GH46" s="74"/>
      <c r="GI46" s="75"/>
      <c r="GJ46" s="68"/>
      <c r="GK46" s="73"/>
      <c r="GL46" s="73"/>
      <c r="GM46" s="76"/>
      <c r="GN46" s="70"/>
      <c r="GO46" s="53"/>
      <c r="GP46" s="53"/>
      <c r="GQ46" s="53"/>
      <c r="GR46" s="53"/>
      <c r="GS46" s="54"/>
      <c r="GT46" s="66"/>
      <c r="GU46" s="54"/>
      <c r="GV46" s="66"/>
      <c r="GW46" s="67"/>
      <c r="GX46" s="67"/>
      <c r="GY46" s="68"/>
      <c r="GZ46" s="68"/>
      <c r="HA46" s="67"/>
      <c r="HB46" s="69"/>
      <c r="HC46" s="68"/>
      <c r="HD46" s="70"/>
      <c r="HE46" s="68"/>
      <c r="HF46" s="71"/>
      <c r="HG46" s="72"/>
      <c r="HH46" s="73"/>
      <c r="HI46" s="71"/>
      <c r="HJ46" s="68"/>
      <c r="HK46" s="68"/>
      <c r="HL46" s="68"/>
      <c r="HM46" s="68"/>
      <c r="HN46" s="74"/>
      <c r="HO46" s="75"/>
      <c r="HP46" s="68"/>
      <c r="HQ46" s="73"/>
      <c r="HR46" s="73"/>
      <c r="HS46" s="76"/>
      <c r="HT46" s="70"/>
      <c r="HU46" s="53"/>
      <c r="HV46" s="53"/>
      <c r="HW46" s="53"/>
      <c r="HX46" s="53"/>
      <c r="HY46" s="54"/>
      <c r="HZ46" s="66"/>
      <c r="IA46" s="54"/>
      <c r="IB46" s="66"/>
      <c r="IC46" s="67"/>
      <c r="ID46" s="67"/>
      <c r="IE46" s="68"/>
      <c r="IF46" s="68"/>
      <c r="IG46" s="67"/>
      <c r="IH46" s="69"/>
      <c r="II46" s="68"/>
      <c r="IJ46" s="70"/>
      <c r="IK46" s="68"/>
      <c r="IL46" s="71"/>
      <c r="IM46" s="72"/>
      <c r="IN46" s="73"/>
      <c r="IO46" s="71"/>
      <c r="IP46" s="68"/>
      <c r="IQ46" s="68"/>
      <c r="IR46" s="68"/>
      <c r="IS46" s="68"/>
      <c r="IT46" s="74"/>
      <c r="IU46" s="75"/>
      <c r="IV46" s="68"/>
    </row>
    <row r="47" spans="1:256" s="77" customFormat="1" ht="12.75">
      <c r="A47" s="53">
        <v>91</v>
      </c>
      <c r="B47" s="53" t="s">
        <v>70</v>
      </c>
      <c r="C47" s="53" t="b">
        <f t="shared" si="4"/>
        <v>1</v>
      </c>
      <c r="D47" s="53">
        <v>91</v>
      </c>
      <c r="E47" s="55" t="s">
        <v>70</v>
      </c>
      <c r="F47" s="56">
        <v>44.79</v>
      </c>
      <c r="G47" s="55">
        <f t="shared" si="2"/>
        <v>159509.28</v>
      </c>
      <c r="H47" s="56">
        <v>2.5</v>
      </c>
      <c r="I47" s="3">
        <f t="shared" si="5"/>
        <v>4451.58</v>
      </c>
      <c r="J47" s="3">
        <v>10.5</v>
      </c>
      <c r="K47" s="57">
        <v>0</v>
      </c>
      <c r="L47" s="57">
        <f t="shared" si="6"/>
        <v>20116.53</v>
      </c>
      <c r="M47" s="3">
        <f t="shared" si="7"/>
        <v>0</v>
      </c>
      <c r="N47" s="64">
        <v>0</v>
      </c>
      <c r="O47" s="57">
        <f t="shared" si="8"/>
        <v>0</v>
      </c>
      <c r="P47" s="58">
        <v>0</v>
      </c>
      <c r="Q47" s="58">
        <f t="shared" si="9"/>
        <v>0</v>
      </c>
      <c r="R47" s="59">
        <f t="shared" si="10"/>
        <v>184077.38999999998</v>
      </c>
      <c r="S47" s="65">
        <v>115972</v>
      </c>
      <c r="T47" s="61">
        <f t="shared" si="11"/>
        <v>68105.38999999998</v>
      </c>
      <c r="U47" s="58">
        <v>0</v>
      </c>
      <c r="V47" s="62">
        <f t="shared" si="12"/>
        <v>0</v>
      </c>
      <c r="W47" s="61">
        <v>41182</v>
      </c>
      <c r="X47" s="57">
        <f t="shared" si="3"/>
        <v>65891</v>
      </c>
      <c r="Y47" s="62">
        <f t="shared" si="13"/>
        <v>65891</v>
      </c>
      <c r="Z47" s="57">
        <v>58763</v>
      </c>
      <c r="AA47" s="62">
        <f t="shared" si="14"/>
        <v>55824.85</v>
      </c>
      <c r="AB47" s="63">
        <f t="shared" si="15"/>
        <v>68105.38999999998</v>
      </c>
      <c r="AC47" s="53"/>
      <c r="AD47" s="53"/>
      <c r="AE47" s="53"/>
      <c r="AF47" s="54"/>
      <c r="AG47" s="73"/>
      <c r="AH47" s="73"/>
      <c r="AI47" s="76"/>
      <c r="AJ47" s="70"/>
      <c r="AK47" s="53"/>
      <c r="AL47" s="53"/>
      <c r="AM47" s="53"/>
      <c r="AN47" s="53"/>
      <c r="AO47" s="54"/>
      <c r="AP47" s="66"/>
      <c r="AQ47" s="54"/>
      <c r="AR47" s="66"/>
      <c r="AS47" s="67"/>
      <c r="AT47" s="67"/>
      <c r="AU47" s="68"/>
      <c r="AV47" s="68"/>
      <c r="AW47" s="67"/>
      <c r="AX47" s="69"/>
      <c r="AY47" s="68"/>
      <c r="AZ47" s="70"/>
      <c r="BA47" s="68"/>
      <c r="BB47" s="71"/>
      <c r="BC47" s="72"/>
      <c r="BD47" s="73"/>
      <c r="BE47" s="71"/>
      <c r="BF47" s="68"/>
      <c r="BG47" s="68"/>
      <c r="BH47" s="68"/>
      <c r="BI47" s="68"/>
      <c r="BJ47" s="74"/>
      <c r="BK47" s="75"/>
      <c r="BL47" s="68"/>
      <c r="BM47" s="73"/>
      <c r="BN47" s="73"/>
      <c r="BO47" s="76"/>
      <c r="BP47" s="70"/>
      <c r="BQ47" s="53"/>
      <c r="BR47" s="53"/>
      <c r="BS47" s="53"/>
      <c r="BT47" s="53"/>
      <c r="BU47" s="54"/>
      <c r="BV47" s="66"/>
      <c r="BW47" s="54"/>
      <c r="BX47" s="66"/>
      <c r="BY47" s="67"/>
      <c r="BZ47" s="67"/>
      <c r="CA47" s="68"/>
      <c r="CB47" s="68"/>
      <c r="CC47" s="67"/>
      <c r="CD47" s="69"/>
      <c r="CE47" s="68"/>
      <c r="CF47" s="70"/>
      <c r="CG47" s="68"/>
      <c r="CH47" s="71"/>
      <c r="CI47" s="72"/>
      <c r="CJ47" s="73"/>
      <c r="CK47" s="71"/>
      <c r="CL47" s="68"/>
      <c r="CM47" s="68"/>
      <c r="CN47" s="68"/>
      <c r="CO47" s="68"/>
      <c r="CP47" s="74"/>
      <c r="CQ47" s="75"/>
      <c r="CR47" s="68"/>
      <c r="CS47" s="73"/>
      <c r="CT47" s="73"/>
      <c r="CU47" s="76"/>
      <c r="CV47" s="70"/>
      <c r="CW47" s="53"/>
      <c r="CX47" s="53"/>
      <c r="CY47" s="53"/>
      <c r="CZ47" s="53"/>
      <c r="DA47" s="54"/>
      <c r="DB47" s="66"/>
      <c r="DC47" s="54"/>
      <c r="DD47" s="66"/>
      <c r="DE47" s="67"/>
      <c r="DF47" s="67"/>
      <c r="DG47" s="68"/>
      <c r="DH47" s="68"/>
      <c r="DI47" s="67"/>
      <c r="DJ47" s="69"/>
      <c r="DK47" s="68"/>
      <c r="DL47" s="70"/>
      <c r="DM47" s="68"/>
      <c r="DN47" s="71"/>
      <c r="DO47" s="72"/>
      <c r="DP47" s="73"/>
      <c r="DQ47" s="71"/>
      <c r="DR47" s="68"/>
      <c r="DS47" s="68"/>
      <c r="DT47" s="68"/>
      <c r="DU47" s="68"/>
      <c r="DV47" s="74"/>
      <c r="DW47" s="75"/>
      <c r="DX47" s="68"/>
      <c r="DY47" s="73"/>
      <c r="DZ47" s="73"/>
      <c r="EA47" s="76"/>
      <c r="EB47" s="70"/>
      <c r="EC47" s="53"/>
      <c r="ED47" s="53"/>
      <c r="EE47" s="53"/>
      <c r="EF47" s="53"/>
      <c r="EG47" s="54"/>
      <c r="EH47" s="66"/>
      <c r="EI47" s="54"/>
      <c r="EJ47" s="66"/>
      <c r="EK47" s="67"/>
      <c r="EL47" s="67"/>
      <c r="EM47" s="68"/>
      <c r="EN47" s="68"/>
      <c r="EO47" s="67"/>
      <c r="EP47" s="69"/>
      <c r="EQ47" s="68"/>
      <c r="ER47" s="70"/>
      <c r="ES47" s="68"/>
      <c r="ET47" s="71"/>
      <c r="EU47" s="72"/>
      <c r="EV47" s="73"/>
      <c r="EW47" s="71"/>
      <c r="EX47" s="68"/>
      <c r="EY47" s="68"/>
      <c r="EZ47" s="68"/>
      <c r="FA47" s="68"/>
      <c r="FB47" s="74"/>
      <c r="FC47" s="75"/>
      <c r="FD47" s="68"/>
      <c r="FE47" s="73"/>
      <c r="FF47" s="73"/>
      <c r="FG47" s="76"/>
      <c r="FH47" s="70"/>
      <c r="FI47" s="53"/>
      <c r="FJ47" s="53"/>
      <c r="FK47" s="53"/>
      <c r="FL47" s="53"/>
      <c r="FM47" s="54"/>
      <c r="FN47" s="66"/>
      <c r="FO47" s="54"/>
      <c r="FP47" s="66"/>
      <c r="FQ47" s="67"/>
      <c r="FR47" s="67"/>
      <c r="FS47" s="68"/>
      <c r="FT47" s="68"/>
      <c r="FU47" s="67"/>
      <c r="FV47" s="69"/>
      <c r="FW47" s="68"/>
      <c r="FX47" s="70"/>
      <c r="FY47" s="68"/>
      <c r="FZ47" s="71"/>
      <c r="GA47" s="72"/>
      <c r="GB47" s="73"/>
      <c r="GC47" s="71"/>
      <c r="GD47" s="68"/>
      <c r="GE47" s="68"/>
      <c r="GF47" s="68"/>
      <c r="GG47" s="68"/>
      <c r="GH47" s="74"/>
      <c r="GI47" s="75"/>
      <c r="GJ47" s="68"/>
      <c r="GK47" s="73"/>
      <c r="GL47" s="73"/>
      <c r="GM47" s="76"/>
      <c r="GN47" s="70"/>
      <c r="GO47" s="53"/>
      <c r="GP47" s="53"/>
      <c r="GQ47" s="53"/>
      <c r="GR47" s="53"/>
      <c r="GS47" s="54"/>
      <c r="GT47" s="66"/>
      <c r="GU47" s="54"/>
      <c r="GV47" s="66"/>
      <c r="GW47" s="67"/>
      <c r="GX47" s="67"/>
      <c r="GY47" s="68"/>
      <c r="GZ47" s="68"/>
      <c r="HA47" s="67"/>
      <c r="HB47" s="69"/>
      <c r="HC47" s="68"/>
      <c r="HD47" s="70"/>
      <c r="HE47" s="68"/>
      <c r="HF47" s="71"/>
      <c r="HG47" s="72"/>
      <c r="HH47" s="73"/>
      <c r="HI47" s="71"/>
      <c r="HJ47" s="68"/>
      <c r="HK47" s="68"/>
      <c r="HL47" s="68"/>
      <c r="HM47" s="68"/>
      <c r="HN47" s="74"/>
      <c r="HO47" s="75"/>
      <c r="HP47" s="68"/>
      <c r="HQ47" s="73"/>
      <c r="HR47" s="73"/>
      <c r="HS47" s="76"/>
      <c r="HT47" s="70"/>
      <c r="HU47" s="53"/>
      <c r="HV47" s="53"/>
      <c r="HW47" s="53"/>
      <c r="HX47" s="53"/>
      <c r="HY47" s="54"/>
      <c r="HZ47" s="66"/>
      <c r="IA47" s="54"/>
      <c r="IB47" s="66"/>
      <c r="IC47" s="67"/>
      <c r="ID47" s="67"/>
      <c r="IE47" s="68"/>
      <c r="IF47" s="68"/>
      <c r="IG47" s="67"/>
      <c r="IH47" s="69"/>
      <c r="II47" s="68"/>
      <c r="IJ47" s="70"/>
      <c r="IK47" s="68"/>
      <c r="IL47" s="71"/>
      <c r="IM47" s="72"/>
      <c r="IN47" s="73"/>
      <c r="IO47" s="71"/>
      <c r="IP47" s="68"/>
      <c r="IQ47" s="68"/>
      <c r="IR47" s="68"/>
      <c r="IS47" s="68"/>
      <c r="IT47" s="74"/>
      <c r="IU47" s="75"/>
      <c r="IV47" s="68"/>
    </row>
    <row r="48" spans="1:256" s="77" customFormat="1" ht="12.75">
      <c r="A48" s="53">
        <v>93</v>
      </c>
      <c r="B48" s="53" t="s">
        <v>71</v>
      </c>
      <c r="C48" s="53" t="b">
        <f t="shared" si="4"/>
        <v>1</v>
      </c>
      <c r="D48" s="53">
        <v>93</v>
      </c>
      <c r="E48" s="55" t="s">
        <v>71</v>
      </c>
      <c r="F48" s="56">
        <v>839.26</v>
      </c>
      <c r="G48" s="55">
        <f t="shared" si="2"/>
        <v>2988831.46</v>
      </c>
      <c r="H48" s="56">
        <v>53.8</v>
      </c>
      <c r="I48" s="3">
        <f t="shared" si="5"/>
        <v>95797.89</v>
      </c>
      <c r="J48" s="3">
        <v>126.98</v>
      </c>
      <c r="K48" s="57">
        <v>1</v>
      </c>
      <c r="L48" s="57">
        <f t="shared" si="6"/>
        <v>243275.9</v>
      </c>
      <c r="M48" s="3">
        <f t="shared" si="7"/>
        <v>696.77</v>
      </c>
      <c r="N48" s="64">
        <v>8</v>
      </c>
      <c r="O48" s="57">
        <f t="shared" si="8"/>
        <v>5574.16</v>
      </c>
      <c r="P48" s="58">
        <v>0</v>
      </c>
      <c r="Q48" s="58">
        <f t="shared" si="9"/>
        <v>0</v>
      </c>
      <c r="R48" s="59">
        <f t="shared" si="10"/>
        <v>3334176.18</v>
      </c>
      <c r="S48" s="65">
        <v>1153089</v>
      </c>
      <c r="T48" s="61">
        <f t="shared" si="11"/>
        <v>2181087.18</v>
      </c>
      <c r="U48" s="58">
        <v>532325</v>
      </c>
      <c r="V48" s="62">
        <f t="shared" si="12"/>
        <v>511032</v>
      </c>
      <c r="W48" s="61">
        <v>2835680.95</v>
      </c>
      <c r="X48" s="57">
        <f t="shared" si="3"/>
        <v>4537090</v>
      </c>
      <c r="Y48" s="62">
        <f t="shared" si="13"/>
        <v>2692119.18</v>
      </c>
      <c r="Z48" s="57">
        <v>2722158.2199999997</v>
      </c>
      <c r="AA48" s="62">
        <f t="shared" si="14"/>
        <v>2586050.31</v>
      </c>
      <c r="AB48" s="63">
        <f t="shared" si="15"/>
        <v>2692119.18</v>
      </c>
      <c r="AC48" s="53"/>
      <c r="AD48" s="53"/>
      <c r="AE48" s="53"/>
      <c r="AF48" s="54"/>
      <c r="AG48" s="73"/>
      <c r="AH48" s="73"/>
      <c r="AI48" s="76"/>
      <c r="AJ48" s="70"/>
      <c r="AK48" s="53"/>
      <c r="AL48" s="53"/>
      <c r="AM48" s="53"/>
      <c r="AN48" s="53"/>
      <c r="AO48" s="54"/>
      <c r="AP48" s="66"/>
      <c r="AQ48" s="54"/>
      <c r="AR48" s="66"/>
      <c r="AS48" s="67"/>
      <c r="AT48" s="67"/>
      <c r="AU48" s="68"/>
      <c r="AV48" s="68"/>
      <c r="AW48" s="67"/>
      <c r="AX48" s="69"/>
      <c r="AY48" s="68"/>
      <c r="AZ48" s="70"/>
      <c r="BA48" s="68"/>
      <c r="BB48" s="71"/>
      <c r="BC48" s="72"/>
      <c r="BD48" s="73"/>
      <c r="BE48" s="71"/>
      <c r="BF48" s="68"/>
      <c r="BG48" s="68"/>
      <c r="BH48" s="68"/>
      <c r="BI48" s="68"/>
      <c r="BJ48" s="74"/>
      <c r="BK48" s="75"/>
      <c r="BL48" s="68"/>
      <c r="BM48" s="73"/>
      <c r="BN48" s="73"/>
      <c r="BO48" s="76"/>
      <c r="BP48" s="70"/>
      <c r="BQ48" s="53"/>
      <c r="BR48" s="53"/>
      <c r="BS48" s="53"/>
      <c r="BT48" s="53"/>
      <c r="BU48" s="54"/>
      <c r="BV48" s="66"/>
      <c r="BW48" s="54"/>
      <c r="BX48" s="66"/>
      <c r="BY48" s="67"/>
      <c r="BZ48" s="67"/>
      <c r="CA48" s="68"/>
      <c r="CB48" s="68"/>
      <c r="CC48" s="67"/>
      <c r="CD48" s="69"/>
      <c r="CE48" s="68"/>
      <c r="CF48" s="70"/>
      <c r="CG48" s="68"/>
      <c r="CH48" s="71"/>
      <c r="CI48" s="72"/>
      <c r="CJ48" s="73"/>
      <c r="CK48" s="71"/>
      <c r="CL48" s="68"/>
      <c r="CM48" s="68"/>
      <c r="CN48" s="68"/>
      <c r="CO48" s="68"/>
      <c r="CP48" s="74"/>
      <c r="CQ48" s="75"/>
      <c r="CR48" s="68"/>
      <c r="CS48" s="73"/>
      <c r="CT48" s="73"/>
      <c r="CU48" s="76"/>
      <c r="CV48" s="70"/>
      <c r="CW48" s="53"/>
      <c r="CX48" s="53"/>
      <c r="CY48" s="53"/>
      <c r="CZ48" s="53"/>
      <c r="DA48" s="54"/>
      <c r="DB48" s="66"/>
      <c r="DC48" s="54"/>
      <c r="DD48" s="66"/>
      <c r="DE48" s="67"/>
      <c r="DF48" s="67"/>
      <c r="DG48" s="68"/>
      <c r="DH48" s="68"/>
      <c r="DI48" s="67"/>
      <c r="DJ48" s="69"/>
      <c r="DK48" s="68"/>
      <c r="DL48" s="70"/>
      <c r="DM48" s="68"/>
      <c r="DN48" s="71"/>
      <c r="DO48" s="72"/>
      <c r="DP48" s="73"/>
      <c r="DQ48" s="71"/>
      <c r="DR48" s="68"/>
      <c r="DS48" s="68"/>
      <c r="DT48" s="68"/>
      <c r="DU48" s="68"/>
      <c r="DV48" s="74"/>
      <c r="DW48" s="75"/>
      <c r="DX48" s="68"/>
      <c r="DY48" s="73"/>
      <c r="DZ48" s="73"/>
      <c r="EA48" s="76"/>
      <c r="EB48" s="70"/>
      <c r="EC48" s="53"/>
      <c r="ED48" s="53"/>
      <c r="EE48" s="53"/>
      <c r="EF48" s="53"/>
      <c r="EG48" s="54"/>
      <c r="EH48" s="66"/>
      <c r="EI48" s="54"/>
      <c r="EJ48" s="66"/>
      <c r="EK48" s="67"/>
      <c r="EL48" s="67"/>
      <c r="EM48" s="68"/>
      <c r="EN48" s="68"/>
      <c r="EO48" s="67"/>
      <c r="EP48" s="69"/>
      <c r="EQ48" s="68"/>
      <c r="ER48" s="70"/>
      <c r="ES48" s="68"/>
      <c r="ET48" s="71"/>
      <c r="EU48" s="72"/>
      <c r="EV48" s="73"/>
      <c r="EW48" s="71"/>
      <c r="EX48" s="68"/>
      <c r="EY48" s="68"/>
      <c r="EZ48" s="68"/>
      <c r="FA48" s="68"/>
      <c r="FB48" s="74"/>
      <c r="FC48" s="75"/>
      <c r="FD48" s="68"/>
      <c r="FE48" s="73"/>
      <c r="FF48" s="73"/>
      <c r="FG48" s="76"/>
      <c r="FH48" s="70"/>
      <c r="FI48" s="53"/>
      <c r="FJ48" s="53"/>
      <c r="FK48" s="53"/>
      <c r="FL48" s="53"/>
      <c r="FM48" s="54"/>
      <c r="FN48" s="66"/>
      <c r="FO48" s="54"/>
      <c r="FP48" s="66"/>
      <c r="FQ48" s="67"/>
      <c r="FR48" s="67"/>
      <c r="FS48" s="68"/>
      <c r="FT48" s="68"/>
      <c r="FU48" s="67"/>
      <c r="FV48" s="69"/>
      <c r="FW48" s="68"/>
      <c r="FX48" s="70"/>
      <c r="FY48" s="68"/>
      <c r="FZ48" s="71"/>
      <c r="GA48" s="72"/>
      <c r="GB48" s="73"/>
      <c r="GC48" s="71"/>
      <c r="GD48" s="68"/>
      <c r="GE48" s="68"/>
      <c r="GF48" s="68"/>
      <c r="GG48" s="68"/>
      <c r="GH48" s="74"/>
      <c r="GI48" s="75"/>
      <c r="GJ48" s="68"/>
      <c r="GK48" s="73"/>
      <c r="GL48" s="73"/>
      <c r="GM48" s="76"/>
      <c r="GN48" s="70"/>
      <c r="GO48" s="53"/>
      <c r="GP48" s="53"/>
      <c r="GQ48" s="53"/>
      <c r="GR48" s="53"/>
      <c r="GS48" s="54"/>
      <c r="GT48" s="66"/>
      <c r="GU48" s="54"/>
      <c r="GV48" s="66"/>
      <c r="GW48" s="67"/>
      <c r="GX48" s="67"/>
      <c r="GY48" s="68"/>
      <c r="GZ48" s="68"/>
      <c r="HA48" s="67"/>
      <c r="HB48" s="69"/>
      <c r="HC48" s="68"/>
      <c r="HD48" s="70"/>
      <c r="HE48" s="68"/>
      <c r="HF48" s="71"/>
      <c r="HG48" s="72"/>
      <c r="HH48" s="73"/>
      <c r="HI48" s="71"/>
      <c r="HJ48" s="68"/>
      <c r="HK48" s="68"/>
      <c r="HL48" s="68"/>
      <c r="HM48" s="68"/>
      <c r="HN48" s="74"/>
      <c r="HO48" s="75"/>
      <c r="HP48" s="68"/>
      <c r="HQ48" s="73"/>
      <c r="HR48" s="73"/>
      <c r="HS48" s="76"/>
      <c r="HT48" s="70"/>
      <c r="HU48" s="53"/>
      <c r="HV48" s="53"/>
      <c r="HW48" s="53"/>
      <c r="HX48" s="53"/>
      <c r="HY48" s="54"/>
      <c r="HZ48" s="66"/>
      <c r="IA48" s="54"/>
      <c r="IB48" s="66"/>
      <c r="IC48" s="67"/>
      <c r="ID48" s="67"/>
      <c r="IE48" s="68"/>
      <c r="IF48" s="68"/>
      <c r="IG48" s="67"/>
      <c r="IH48" s="69"/>
      <c r="II48" s="68"/>
      <c r="IJ48" s="70"/>
      <c r="IK48" s="68"/>
      <c r="IL48" s="71"/>
      <c r="IM48" s="72"/>
      <c r="IN48" s="73"/>
      <c r="IO48" s="71"/>
      <c r="IP48" s="68"/>
      <c r="IQ48" s="68"/>
      <c r="IR48" s="68"/>
      <c r="IS48" s="68"/>
      <c r="IT48" s="74"/>
      <c r="IU48" s="75"/>
      <c r="IV48" s="68"/>
    </row>
    <row r="49" spans="1:256" s="77" customFormat="1" ht="12.75">
      <c r="A49" s="53">
        <v>95</v>
      </c>
      <c r="B49" s="53" t="s">
        <v>72</v>
      </c>
      <c r="C49" s="53" t="b">
        <f t="shared" si="4"/>
        <v>1</v>
      </c>
      <c r="D49" s="53">
        <v>95</v>
      </c>
      <c r="E49" s="55" t="s">
        <v>72</v>
      </c>
      <c r="F49" s="56">
        <v>412.21</v>
      </c>
      <c r="G49" s="55">
        <f t="shared" si="2"/>
        <v>1467991.11</v>
      </c>
      <c r="H49" s="56">
        <v>66.98</v>
      </c>
      <c r="I49" s="3">
        <f t="shared" si="5"/>
        <v>119266.6</v>
      </c>
      <c r="J49" s="3">
        <v>50.05</v>
      </c>
      <c r="K49" s="57">
        <v>3.23</v>
      </c>
      <c r="L49" s="57">
        <f t="shared" si="6"/>
        <v>95888.79</v>
      </c>
      <c r="M49" s="3">
        <f t="shared" si="7"/>
        <v>2250.57</v>
      </c>
      <c r="N49" s="64">
        <v>5</v>
      </c>
      <c r="O49" s="57">
        <f t="shared" si="8"/>
        <v>3483.85</v>
      </c>
      <c r="P49" s="58">
        <v>1.13</v>
      </c>
      <c r="Q49" s="58">
        <f t="shared" si="9"/>
        <v>4024.24</v>
      </c>
      <c r="R49" s="59">
        <f t="shared" si="10"/>
        <v>1692905.1600000004</v>
      </c>
      <c r="S49" s="65">
        <v>1237403</v>
      </c>
      <c r="T49" s="61">
        <f t="shared" si="11"/>
        <v>455502.1600000004</v>
      </c>
      <c r="U49" s="58">
        <v>119256</v>
      </c>
      <c r="V49" s="62">
        <f t="shared" si="12"/>
        <v>114485.76</v>
      </c>
      <c r="W49" s="61">
        <v>629746.6100000001</v>
      </c>
      <c r="X49" s="57">
        <f t="shared" si="3"/>
        <v>1007595</v>
      </c>
      <c r="Y49" s="62">
        <f t="shared" si="13"/>
        <v>569987.9200000004</v>
      </c>
      <c r="Z49" s="57">
        <v>544887.6100000001</v>
      </c>
      <c r="AA49" s="62">
        <f t="shared" si="14"/>
        <v>517643.23</v>
      </c>
      <c r="AB49" s="63">
        <f t="shared" si="15"/>
        <v>569987.9200000004</v>
      </c>
      <c r="AC49" s="53"/>
      <c r="AD49" s="53"/>
      <c r="AE49" s="53"/>
      <c r="AF49" s="54"/>
      <c r="AG49" s="73"/>
      <c r="AH49" s="73"/>
      <c r="AI49" s="76"/>
      <c r="AJ49" s="70"/>
      <c r="AK49" s="53"/>
      <c r="AL49" s="53"/>
      <c r="AM49" s="53"/>
      <c r="AN49" s="53"/>
      <c r="AO49" s="54"/>
      <c r="AP49" s="66"/>
      <c r="AQ49" s="54"/>
      <c r="AR49" s="66"/>
      <c r="AS49" s="67"/>
      <c r="AT49" s="67"/>
      <c r="AU49" s="68"/>
      <c r="AV49" s="68"/>
      <c r="AW49" s="67"/>
      <c r="AX49" s="69"/>
      <c r="AY49" s="68"/>
      <c r="AZ49" s="70"/>
      <c r="BA49" s="68"/>
      <c r="BB49" s="71"/>
      <c r="BC49" s="72"/>
      <c r="BD49" s="73"/>
      <c r="BE49" s="71"/>
      <c r="BF49" s="68"/>
      <c r="BG49" s="68"/>
      <c r="BH49" s="68"/>
      <c r="BI49" s="68"/>
      <c r="BJ49" s="74"/>
      <c r="BK49" s="75"/>
      <c r="BL49" s="68"/>
      <c r="BM49" s="73"/>
      <c r="BN49" s="73"/>
      <c r="BO49" s="76"/>
      <c r="BP49" s="70"/>
      <c r="BQ49" s="53"/>
      <c r="BR49" s="53"/>
      <c r="BS49" s="53"/>
      <c r="BT49" s="53"/>
      <c r="BU49" s="54"/>
      <c r="BV49" s="66"/>
      <c r="BW49" s="54"/>
      <c r="BX49" s="66"/>
      <c r="BY49" s="67"/>
      <c r="BZ49" s="67"/>
      <c r="CA49" s="68"/>
      <c r="CB49" s="68"/>
      <c r="CC49" s="67"/>
      <c r="CD49" s="69"/>
      <c r="CE49" s="68"/>
      <c r="CF49" s="70"/>
      <c r="CG49" s="68"/>
      <c r="CH49" s="71"/>
      <c r="CI49" s="72"/>
      <c r="CJ49" s="73"/>
      <c r="CK49" s="71"/>
      <c r="CL49" s="68"/>
      <c r="CM49" s="68"/>
      <c r="CN49" s="68"/>
      <c r="CO49" s="68"/>
      <c r="CP49" s="74"/>
      <c r="CQ49" s="75"/>
      <c r="CR49" s="68"/>
      <c r="CS49" s="73"/>
      <c r="CT49" s="73"/>
      <c r="CU49" s="76"/>
      <c r="CV49" s="70"/>
      <c r="CW49" s="53"/>
      <c r="CX49" s="53"/>
      <c r="CY49" s="53"/>
      <c r="CZ49" s="53"/>
      <c r="DA49" s="54"/>
      <c r="DB49" s="66"/>
      <c r="DC49" s="54"/>
      <c r="DD49" s="66"/>
      <c r="DE49" s="67"/>
      <c r="DF49" s="67"/>
      <c r="DG49" s="68"/>
      <c r="DH49" s="68"/>
      <c r="DI49" s="67"/>
      <c r="DJ49" s="69"/>
      <c r="DK49" s="68"/>
      <c r="DL49" s="70"/>
      <c r="DM49" s="68"/>
      <c r="DN49" s="71"/>
      <c r="DO49" s="72"/>
      <c r="DP49" s="73"/>
      <c r="DQ49" s="71"/>
      <c r="DR49" s="68"/>
      <c r="DS49" s="68"/>
      <c r="DT49" s="68"/>
      <c r="DU49" s="68"/>
      <c r="DV49" s="74"/>
      <c r="DW49" s="75"/>
      <c r="DX49" s="68"/>
      <c r="DY49" s="73"/>
      <c r="DZ49" s="73"/>
      <c r="EA49" s="76"/>
      <c r="EB49" s="70"/>
      <c r="EC49" s="53"/>
      <c r="ED49" s="53"/>
      <c r="EE49" s="53"/>
      <c r="EF49" s="53"/>
      <c r="EG49" s="54"/>
      <c r="EH49" s="66"/>
      <c r="EI49" s="54"/>
      <c r="EJ49" s="66"/>
      <c r="EK49" s="67"/>
      <c r="EL49" s="67"/>
      <c r="EM49" s="68"/>
      <c r="EN49" s="68"/>
      <c r="EO49" s="67"/>
      <c r="EP49" s="69"/>
      <c r="EQ49" s="68"/>
      <c r="ER49" s="70"/>
      <c r="ES49" s="68"/>
      <c r="ET49" s="71"/>
      <c r="EU49" s="72"/>
      <c r="EV49" s="73"/>
      <c r="EW49" s="71"/>
      <c r="EX49" s="68"/>
      <c r="EY49" s="68"/>
      <c r="EZ49" s="68"/>
      <c r="FA49" s="68"/>
      <c r="FB49" s="74"/>
      <c r="FC49" s="75"/>
      <c r="FD49" s="68"/>
      <c r="FE49" s="73"/>
      <c r="FF49" s="73"/>
      <c r="FG49" s="76"/>
      <c r="FH49" s="70"/>
      <c r="FI49" s="53"/>
      <c r="FJ49" s="53"/>
      <c r="FK49" s="53"/>
      <c r="FL49" s="53"/>
      <c r="FM49" s="54"/>
      <c r="FN49" s="66"/>
      <c r="FO49" s="54"/>
      <c r="FP49" s="66"/>
      <c r="FQ49" s="67"/>
      <c r="FR49" s="67"/>
      <c r="FS49" s="68"/>
      <c r="FT49" s="68"/>
      <c r="FU49" s="67"/>
      <c r="FV49" s="69"/>
      <c r="FW49" s="68"/>
      <c r="FX49" s="70"/>
      <c r="FY49" s="68"/>
      <c r="FZ49" s="71"/>
      <c r="GA49" s="72"/>
      <c r="GB49" s="73"/>
      <c r="GC49" s="71"/>
      <c r="GD49" s="68"/>
      <c r="GE49" s="68"/>
      <c r="GF49" s="68"/>
      <c r="GG49" s="68"/>
      <c r="GH49" s="74"/>
      <c r="GI49" s="75"/>
      <c r="GJ49" s="68"/>
      <c r="GK49" s="73"/>
      <c r="GL49" s="73"/>
      <c r="GM49" s="76"/>
      <c r="GN49" s="70"/>
      <c r="GO49" s="53"/>
      <c r="GP49" s="53"/>
      <c r="GQ49" s="53"/>
      <c r="GR49" s="53"/>
      <c r="GS49" s="54"/>
      <c r="GT49" s="66"/>
      <c r="GU49" s="54"/>
      <c r="GV49" s="66"/>
      <c r="GW49" s="67"/>
      <c r="GX49" s="67"/>
      <c r="GY49" s="68"/>
      <c r="GZ49" s="68"/>
      <c r="HA49" s="67"/>
      <c r="HB49" s="69"/>
      <c r="HC49" s="68"/>
      <c r="HD49" s="70"/>
      <c r="HE49" s="68"/>
      <c r="HF49" s="71"/>
      <c r="HG49" s="72"/>
      <c r="HH49" s="73"/>
      <c r="HI49" s="71"/>
      <c r="HJ49" s="68"/>
      <c r="HK49" s="68"/>
      <c r="HL49" s="68"/>
      <c r="HM49" s="68"/>
      <c r="HN49" s="74"/>
      <c r="HO49" s="75"/>
      <c r="HP49" s="68"/>
      <c r="HQ49" s="73"/>
      <c r="HR49" s="73"/>
      <c r="HS49" s="76"/>
      <c r="HT49" s="70"/>
      <c r="HU49" s="53"/>
      <c r="HV49" s="53"/>
      <c r="HW49" s="53"/>
      <c r="HX49" s="53"/>
      <c r="HY49" s="54"/>
      <c r="HZ49" s="66"/>
      <c r="IA49" s="54"/>
      <c r="IB49" s="66"/>
      <c r="IC49" s="67"/>
      <c r="ID49" s="67"/>
      <c r="IE49" s="68"/>
      <c r="IF49" s="68"/>
      <c r="IG49" s="67"/>
      <c r="IH49" s="69"/>
      <c r="II49" s="68"/>
      <c r="IJ49" s="70"/>
      <c r="IK49" s="68"/>
      <c r="IL49" s="71"/>
      <c r="IM49" s="72"/>
      <c r="IN49" s="73"/>
      <c r="IO49" s="71"/>
      <c r="IP49" s="68"/>
      <c r="IQ49" s="68"/>
      <c r="IR49" s="68"/>
      <c r="IS49" s="68"/>
      <c r="IT49" s="74"/>
      <c r="IU49" s="75"/>
      <c r="IV49" s="68"/>
    </row>
    <row r="50" spans="1:256" s="77" customFormat="1" ht="12.75">
      <c r="A50" s="53">
        <v>99</v>
      </c>
      <c r="B50" s="53" t="s">
        <v>73</v>
      </c>
      <c r="C50" s="53" t="b">
        <f t="shared" si="4"/>
        <v>1</v>
      </c>
      <c r="D50" s="53">
        <v>99</v>
      </c>
      <c r="E50" s="55" t="s">
        <v>73</v>
      </c>
      <c r="F50" s="56">
        <v>328.73</v>
      </c>
      <c r="G50" s="55">
        <f t="shared" si="2"/>
        <v>1170696.29</v>
      </c>
      <c r="H50" s="56">
        <v>39.76</v>
      </c>
      <c r="I50" s="3">
        <f t="shared" si="5"/>
        <v>70797.85</v>
      </c>
      <c r="J50" s="3">
        <v>48.07</v>
      </c>
      <c r="K50" s="57">
        <v>1.19</v>
      </c>
      <c r="L50" s="57">
        <f t="shared" si="6"/>
        <v>92095.39</v>
      </c>
      <c r="M50" s="3">
        <f t="shared" si="7"/>
        <v>829.16</v>
      </c>
      <c r="N50" s="64">
        <v>0</v>
      </c>
      <c r="O50" s="57">
        <f t="shared" si="8"/>
        <v>0</v>
      </c>
      <c r="P50" s="58">
        <v>0</v>
      </c>
      <c r="Q50" s="58">
        <f t="shared" si="9"/>
        <v>0</v>
      </c>
      <c r="R50" s="59">
        <f t="shared" si="10"/>
        <v>1334418.69</v>
      </c>
      <c r="S50" s="65">
        <v>605538</v>
      </c>
      <c r="T50" s="61">
        <f t="shared" si="11"/>
        <v>728880.69</v>
      </c>
      <c r="U50" s="58">
        <v>115615</v>
      </c>
      <c r="V50" s="62">
        <f t="shared" si="12"/>
        <v>110990.4</v>
      </c>
      <c r="W50" s="61">
        <v>823341.3200000001</v>
      </c>
      <c r="X50" s="57">
        <f t="shared" si="3"/>
        <v>1317346</v>
      </c>
      <c r="Y50" s="62">
        <f t="shared" si="13"/>
        <v>839871.09</v>
      </c>
      <c r="Z50" s="57">
        <v>837022.2900000002</v>
      </c>
      <c r="AA50" s="62">
        <f t="shared" si="14"/>
        <v>795171.18</v>
      </c>
      <c r="AB50" s="63">
        <f t="shared" si="15"/>
        <v>839871.09</v>
      </c>
      <c r="AC50" s="53"/>
      <c r="AD50" s="53"/>
      <c r="AE50" s="53"/>
      <c r="AF50" s="54"/>
      <c r="AG50" s="73"/>
      <c r="AH50" s="73"/>
      <c r="AI50" s="76"/>
      <c r="AJ50" s="70"/>
      <c r="AK50" s="53"/>
      <c r="AL50" s="53"/>
      <c r="AM50" s="53"/>
      <c r="AN50" s="53"/>
      <c r="AO50" s="54"/>
      <c r="AP50" s="66"/>
      <c r="AQ50" s="54"/>
      <c r="AR50" s="66"/>
      <c r="AS50" s="67"/>
      <c r="AT50" s="67"/>
      <c r="AU50" s="68"/>
      <c r="AV50" s="68"/>
      <c r="AW50" s="67"/>
      <c r="AX50" s="69"/>
      <c r="AY50" s="68"/>
      <c r="AZ50" s="70"/>
      <c r="BA50" s="68"/>
      <c r="BB50" s="71"/>
      <c r="BC50" s="72"/>
      <c r="BD50" s="73"/>
      <c r="BE50" s="71"/>
      <c r="BF50" s="68"/>
      <c r="BG50" s="68"/>
      <c r="BH50" s="68"/>
      <c r="BI50" s="68"/>
      <c r="BJ50" s="74"/>
      <c r="BK50" s="75"/>
      <c r="BL50" s="68"/>
      <c r="BM50" s="73"/>
      <c r="BN50" s="73"/>
      <c r="BO50" s="76"/>
      <c r="BP50" s="70"/>
      <c r="BQ50" s="53"/>
      <c r="BR50" s="53"/>
      <c r="BS50" s="53"/>
      <c r="BT50" s="53"/>
      <c r="BU50" s="54"/>
      <c r="BV50" s="66"/>
      <c r="BW50" s="54"/>
      <c r="BX50" s="66"/>
      <c r="BY50" s="67"/>
      <c r="BZ50" s="67"/>
      <c r="CA50" s="68"/>
      <c r="CB50" s="68"/>
      <c r="CC50" s="67"/>
      <c r="CD50" s="69"/>
      <c r="CE50" s="68"/>
      <c r="CF50" s="70"/>
      <c r="CG50" s="68"/>
      <c r="CH50" s="71"/>
      <c r="CI50" s="72"/>
      <c r="CJ50" s="73"/>
      <c r="CK50" s="71"/>
      <c r="CL50" s="68"/>
      <c r="CM50" s="68"/>
      <c r="CN50" s="68"/>
      <c r="CO50" s="68"/>
      <c r="CP50" s="74"/>
      <c r="CQ50" s="75"/>
      <c r="CR50" s="68"/>
      <c r="CS50" s="73"/>
      <c r="CT50" s="73"/>
      <c r="CU50" s="76"/>
      <c r="CV50" s="70"/>
      <c r="CW50" s="53"/>
      <c r="CX50" s="53"/>
      <c r="CY50" s="53"/>
      <c r="CZ50" s="53"/>
      <c r="DA50" s="54"/>
      <c r="DB50" s="66"/>
      <c r="DC50" s="54"/>
      <c r="DD50" s="66"/>
      <c r="DE50" s="67"/>
      <c r="DF50" s="67"/>
      <c r="DG50" s="68"/>
      <c r="DH50" s="68"/>
      <c r="DI50" s="67"/>
      <c r="DJ50" s="69"/>
      <c r="DK50" s="68"/>
      <c r="DL50" s="70"/>
      <c r="DM50" s="68"/>
      <c r="DN50" s="71"/>
      <c r="DO50" s="72"/>
      <c r="DP50" s="73"/>
      <c r="DQ50" s="71"/>
      <c r="DR50" s="68"/>
      <c r="DS50" s="68"/>
      <c r="DT50" s="68"/>
      <c r="DU50" s="68"/>
      <c r="DV50" s="74"/>
      <c r="DW50" s="75"/>
      <c r="DX50" s="68"/>
      <c r="DY50" s="73"/>
      <c r="DZ50" s="73"/>
      <c r="EA50" s="76"/>
      <c r="EB50" s="70"/>
      <c r="EC50" s="53"/>
      <c r="ED50" s="53"/>
      <c r="EE50" s="53"/>
      <c r="EF50" s="53"/>
      <c r="EG50" s="54"/>
      <c r="EH50" s="66"/>
      <c r="EI50" s="54"/>
      <c r="EJ50" s="66"/>
      <c r="EK50" s="67"/>
      <c r="EL50" s="67"/>
      <c r="EM50" s="68"/>
      <c r="EN50" s="68"/>
      <c r="EO50" s="67"/>
      <c r="EP50" s="69"/>
      <c r="EQ50" s="68"/>
      <c r="ER50" s="70"/>
      <c r="ES50" s="68"/>
      <c r="ET50" s="71"/>
      <c r="EU50" s="72"/>
      <c r="EV50" s="73"/>
      <c r="EW50" s="71"/>
      <c r="EX50" s="68"/>
      <c r="EY50" s="68"/>
      <c r="EZ50" s="68"/>
      <c r="FA50" s="68"/>
      <c r="FB50" s="74"/>
      <c r="FC50" s="75"/>
      <c r="FD50" s="68"/>
      <c r="FE50" s="73"/>
      <c r="FF50" s="73"/>
      <c r="FG50" s="76"/>
      <c r="FH50" s="70"/>
      <c r="FI50" s="53"/>
      <c r="FJ50" s="53"/>
      <c r="FK50" s="53"/>
      <c r="FL50" s="53"/>
      <c r="FM50" s="54"/>
      <c r="FN50" s="66"/>
      <c r="FO50" s="54"/>
      <c r="FP50" s="66"/>
      <c r="FQ50" s="67"/>
      <c r="FR50" s="67"/>
      <c r="FS50" s="68"/>
      <c r="FT50" s="68"/>
      <c r="FU50" s="67"/>
      <c r="FV50" s="69"/>
      <c r="FW50" s="68"/>
      <c r="FX50" s="70"/>
      <c r="FY50" s="68"/>
      <c r="FZ50" s="71"/>
      <c r="GA50" s="72"/>
      <c r="GB50" s="73"/>
      <c r="GC50" s="71"/>
      <c r="GD50" s="68"/>
      <c r="GE50" s="68"/>
      <c r="GF50" s="68"/>
      <c r="GG50" s="68"/>
      <c r="GH50" s="74"/>
      <c r="GI50" s="75"/>
      <c r="GJ50" s="68"/>
      <c r="GK50" s="73"/>
      <c r="GL50" s="73"/>
      <c r="GM50" s="76"/>
      <c r="GN50" s="70"/>
      <c r="GO50" s="53"/>
      <c r="GP50" s="53"/>
      <c r="GQ50" s="53"/>
      <c r="GR50" s="53"/>
      <c r="GS50" s="54"/>
      <c r="GT50" s="66"/>
      <c r="GU50" s="54"/>
      <c r="GV50" s="66"/>
      <c r="GW50" s="67"/>
      <c r="GX50" s="67"/>
      <c r="GY50" s="68"/>
      <c r="GZ50" s="68"/>
      <c r="HA50" s="67"/>
      <c r="HB50" s="69"/>
      <c r="HC50" s="68"/>
      <c r="HD50" s="70"/>
      <c r="HE50" s="68"/>
      <c r="HF50" s="71"/>
      <c r="HG50" s="72"/>
      <c r="HH50" s="73"/>
      <c r="HI50" s="71"/>
      <c r="HJ50" s="68"/>
      <c r="HK50" s="68"/>
      <c r="HL50" s="68"/>
      <c r="HM50" s="68"/>
      <c r="HN50" s="74"/>
      <c r="HO50" s="75"/>
      <c r="HP50" s="68"/>
      <c r="HQ50" s="73"/>
      <c r="HR50" s="73"/>
      <c r="HS50" s="76"/>
      <c r="HT50" s="70"/>
      <c r="HU50" s="53"/>
      <c r="HV50" s="53"/>
      <c r="HW50" s="53"/>
      <c r="HX50" s="53"/>
      <c r="HY50" s="54"/>
      <c r="HZ50" s="66"/>
      <c r="IA50" s="54"/>
      <c r="IB50" s="66"/>
      <c r="IC50" s="67"/>
      <c r="ID50" s="67"/>
      <c r="IE50" s="68"/>
      <c r="IF50" s="68"/>
      <c r="IG50" s="67"/>
      <c r="IH50" s="69"/>
      <c r="II50" s="68"/>
      <c r="IJ50" s="70"/>
      <c r="IK50" s="68"/>
      <c r="IL50" s="71"/>
      <c r="IM50" s="72"/>
      <c r="IN50" s="73"/>
      <c r="IO50" s="71"/>
      <c r="IP50" s="68"/>
      <c r="IQ50" s="68"/>
      <c r="IR50" s="68"/>
      <c r="IS50" s="68"/>
      <c r="IT50" s="74"/>
      <c r="IU50" s="75"/>
      <c r="IV50" s="68"/>
    </row>
    <row r="51" spans="1:256" s="77" customFormat="1" ht="12.75">
      <c r="A51" s="53">
        <v>101</v>
      </c>
      <c r="B51" s="53" t="s">
        <v>74</v>
      </c>
      <c r="C51" s="53" t="b">
        <f t="shared" si="4"/>
        <v>1</v>
      </c>
      <c r="D51" s="53">
        <v>101</v>
      </c>
      <c r="E51" s="55" t="s">
        <v>74</v>
      </c>
      <c r="F51" s="56">
        <v>1660.81</v>
      </c>
      <c r="G51" s="55">
        <f t="shared" si="2"/>
        <v>5914592.83</v>
      </c>
      <c r="H51" s="56">
        <v>836.1700000000001</v>
      </c>
      <c r="I51" s="3">
        <f t="shared" si="5"/>
        <v>1488909.39</v>
      </c>
      <c r="J51" s="3">
        <v>315.82</v>
      </c>
      <c r="K51" s="57">
        <v>13.71</v>
      </c>
      <c r="L51" s="57">
        <f t="shared" si="6"/>
        <v>605066.91</v>
      </c>
      <c r="M51" s="3">
        <f t="shared" si="7"/>
        <v>9552.72</v>
      </c>
      <c r="N51" s="64">
        <v>9.41</v>
      </c>
      <c r="O51" s="57">
        <f t="shared" si="8"/>
        <v>6556.61</v>
      </c>
      <c r="P51" s="58">
        <v>0</v>
      </c>
      <c r="Q51" s="58">
        <f t="shared" si="9"/>
        <v>0</v>
      </c>
      <c r="R51" s="59">
        <f t="shared" si="10"/>
        <v>8024678.46</v>
      </c>
      <c r="S51" s="65">
        <v>1644742</v>
      </c>
      <c r="T51" s="61">
        <f t="shared" si="11"/>
        <v>6379936.46</v>
      </c>
      <c r="U51" s="58">
        <v>6282807</v>
      </c>
      <c r="V51" s="62">
        <f t="shared" si="12"/>
        <v>6031494.72</v>
      </c>
      <c r="W51" s="61">
        <v>12922026.3</v>
      </c>
      <c r="X51" s="57">
        <f t="shared" si="3"/>
        <v>20675242</v>
      </c>
      <c r="Y51" s="62">
        <f t="shared" si="13"/>
        <v>12411431.18</v>
      </c>
      <c r="Z51" s="57">
        <v>12484727.250000002</v>
      </c>
      <c r="AA51" s="62">
        <f t="shared" si="14"/>
        <v>11860490.89</v>
      </c>
      <c r="AB51" s="63">
        <f t="shared" si="15"/>
        <v>12411431.18</v>
      </c>
      <c r="AC51" s="53"/>
      <c r="AD51" s="53"/>
      <c r="AE51" s="53"/>
      <c r="AF51" s="54"/>
      <c r="AG51" s="73"/>
      <c r="AH51" s="73"/>
      <c r="AI51" s="76"/>
      <c r="AJ51" s="70"/>
      <c r="AK51" s="53"/>
      <c r="AL51" s="53"/>
      <c r="AM51" s="53"/>
      <c r="AN51" s="53"/>
      <c r="AO51" s="54"/>
      <c r="AP51" s="66"/>
      <c r="AQ51" s="54"/>
      <c r="AR51" s="66"/>
      <c r="AS51" s="67"/>
      <c r="AT51" s="67"/>
      <c r="AU51" s="68"/>
      <c r="AV51" s="68"/>
      <c r="AW51" s="67"/>
      <c r="AX51" s="69"/>
      <c r="AY51" s="68"/>
      <c r="AZ51" s="70"/>
      <c r="BA51" s="68"/>
      <c r="BB51" s="71"/>
      <c r="BC51" s="72"/>
      <c r="BD51" s="73"/>
      <c r="BE51" s="71"/>
      <c r="BF51" s="68"/>
      <c r="BG51" s="68"/>
      <c r="BH51" s="68"/>
      <c r="BI51" s="68"/>
      <c r="BJ51" s="74"/>
      <c r="BK51" s="75"/>
      <c r="BL51" s="68"/>
      <c r="BM51" s="73"/>
      <c r="BN51" s="73"/>
      <c r="BO51" s="76"/>
      <c r="BP51" s="70"/>
      <c r="BQ51" s="53"/>
      <c r="BR51" s="53"/>
      <c r="BS51" s="53"/>
      <c r="BT51" s="53"/>
      <c r="BU51" s="54"/>
      <c r="BV51" s="66"/>
      <c r="BW51" s="54"/>
      <c r="BX51" s="66"/>
      <c r="BY51" s="67"/>
      <c r="BZ51" s="67"/>
      <c r="CA51" s="68"/>
      <c r="CB51" s="68"/>
      <c r="CC51" s="67"/>
      <c r="CD51" s="69"/>
      <c r="CE51" s="68"/>
      <c r="CF51" s="70"/>
      <c r="CG51" s="68"/>
      <c r="CH51" s="71"/>
      <c r="CI51" s="72"/>
      <c r="CJ51" s="73"/>
      <c r="CK51" s="71"/>
      <c r="CL51" s="68"/>
      <c r="CM51" s="68"/>
      <c r="CN51" s="68"/>
      <c r="CO51" s="68"/>
      <c r="CP51" s="74"/>
      <c r="CQ51" s="75"/>
      <c r="CR51" s="68"/>
      <c r="CS51" s="73"/>
      <c r="CT51" s="73"/>
      <c r="CU51" s="76"/>
      <c r="CV51" s="70"/>
      <c r="CW51" s="53"/>
      <c r="CX51" s="53"/>
      <c r="CY51" s="53"/>
      <c r="CZ51" s="53"/>
      <c r="DA51" s="54"/>
      <c r="DB51" s="66"/>
      <c r="DC51" s="54"/>
      <c r="DD51" s="66"/>
      <c r="DE51" s="67"/>
      <c r="DF51" s="67"/>
      <c r="DG51" s="68"/>
      <c r="DH51" s="68"/>
      <c r="DI51" s="67"/>
      <c r="DJ51" s="69"/>
      <c r="DK51" s="68"/>
      <c r="DL51" s="70"/>
      <c r="DM51" s="68"/>
      <c r="DN51" s="71"/>
      <c r="DO51" s="72"/>
      <c r="DP51" s="73"/>
      <c r="DQ51" s="71"/>
      <c r="DR51" s="68"/>
      <c r="DS51" s="68"/>
      <c r="DT51" s="68"/>
      <c r="DU51" s="68"/>
      <c r="DV51" s="74"/>
      <c r="DW51" s="75"/>
      <c r="DX51" s="68"/>
      <c r="DY51" s="73"/>
      <c r="DZ51" s="73"/>
      <c r="EA51" s="76"/>
      <c r="EB51" s="70"/>
      <c r="EC51" s="53"/>
      <c r="ED51" s="53"/>
      <c r="EE51" s="53"/>
      <c r="EF51" s="53"/>
      <c r="EG51" s="54"/>
      <c r="EH51" s="66"/>
      <c r="EI51" s="54"/>
      <c r="EJ51" s="66"/>
      <c r="EK51" s="67"/>
      <c r="EL51" s="67"/>
      <c r="EM51" s="68"/>
      <c r="EN51" s="68"/>
      <c r="EO51" s="67"/>
      <c r="EP51" s="69"/>
      <c r="EQ51" s="68"/>
      <c r="ER51" s="70"/>
      <c r="ES51" s="68"/>
      <c r="ET51" s="71"/>
      <c r="EU51" s="72"/>
      <c r="EV51" s="73"/>
      <c r="EW51" s="71"/>
      <c r="EX51" s="68"/>
      <c r="EY51" s="68"/>
      <c r="EZ51" s="68"/>
      <c r="FA51" s="68"/>
      <c r="FB51" s="74"/>
      <c r="FC51" s="75"/>
      <c r="FD51" s="68"/>
      <c r="FE51" s="73"/>
      <c r="FF51" s="73"/>
      <c r="FG51" s="76"/>
      <c r="FH51" s="70"/>
      <c r="FI51" s="53"/>
      <c r="FJ51" s="53"/>
      <c r="FK51" s="53"/>
      <c r="FL51" s="53"/>
      <c r="FM51" s="54"/>
      <c r="FN51" s="66"/>
      <c r="FO51" s="54"/>
      <c r="FP51" s="66"/>
      <c r="FQ51" s="67"/>
      <c r="FR51" s="67"/>
      <c r="FS51" s="68"/>
      <c r="FT51" s="68"/>
      <c r="FU51" s="67"/>
      <c r="FV51" s="69"/>
      <c r="FW51" s="68"/>
      <c r="FX51" s="70"/>
      <c r="FY51" s="68"/>
      <c r="FZ51" s="71"/>
      <c r="GA51" s="72"/>
      <c r="GB51" s="73"/>
      <c r="GC51" s="71"/>
      <c r="GD51" s="68"/>
      <c r="GE51" s="68"/>
      <c r="GF51" s="68"/>
      <c r="GG51" s="68"/>
      <c r="GH51" s="74"/>
      <c r="GI51" s="75"/>
      <c r="GJ51" s="68"/>
      <c r="GK51" s="73"/>
      <c r="GL51" s="73"/>
      <c r="GM51" s="76"/>
      <c r="GN51" s="70"/>
      <c r="GO51" s="53"/>
      <c r="GP51" s="53"/>
      <c r="GQ51" s="53"/>
      <c r="GR51" s="53"/>
      <c r="GS51" s="54"/>
      <c r="GT51" s="66"/>
      <c r="GU51" s="54"/>
      <c r="GV51" s="66"/>
      <c r="GW51" s="67"/>
      <c r="GX51" s="67"/>
      <c r="GY51" s="68"/>
      <c r="GZ51" s="68"/>
      <c r="HA51" s="67"/>
      <c r="HB51" s="69"/>
      <c r="HC51" s="68"/>
      <c r="HD51" s="70"/>
      <c r="HE51" s="68"/>
      <c r="HF51" s="71"/>
      <c r="HG51" s="72"/>
      <c r="HH51" s="73"/>
      <c r="HI51" s="71"/>
      <c r="HJ51" s="68"/>
      <c r="HK51" s="68"/>
      <c r="HL51" s="68"/>
      <c r="HM51" s="68"/>
      <c r="HN51" s="74"/>
      <c r="HO51" s="75"/>
      <c r="HP51" s="68"/>
      <c r="HQ51" s="73"/>
      <c r="HR51" s="73"/>
      <c r="HS51" s="76"/>
      <c r="HT51" s="70"/>
      <c r="HU51" s="53"/>
      <c r="HV51" s="53"/>
      <c r="HW51" s="53"/>
      <c r="HX51" s="53"/>
      <c r="HY51" s="54"/>
      <c r="HZ51" s="66"/>
      <c r="IA51" s="54"/>
      <c r="IB51" s="66"/>
      <c r="IC51" s="67"/>
      <c r="ID51" s="67"/>
      <c r="IE51" s="68"/>
      <c r="IF51" s="68"/>
      <c r="IG51" s="67"/>
      <c r="IH51" s="69"/>
      <c r="II51" s="68"/>
      <c r="IJ51" s="70"/>
      <c r="IK51" s="68"/>
      <c r="IL51" s="71"/>
      <c r="IM51" s="72"/>
      <c r="IN51" s="73"/>
      <c r="IO51" s="71"/>
      <c r="IP51" s="68"/>
      <c r="IQ51" s="68"/>
      <c r="IR51" s="68"/>
      <c r="IS51" s="68"/>
      <c r="IT51" s="74"/>
      <c r="IU51" s="75"/>
      <c r="IV51" s="68"/>
    </row>
    <row r="52" spans="1:256" s="77" customFormat="1" ht="12.75">
      <c r="A52" s="53">
        <v>103</v>
      </c>
      <c r="B52" s="53" t="s">
        <v>75</v>
      </c>
      <c r="C52" s="53" t="b">
        <f t="shared" si="4"/>
        <v>1</v>
      </c>
      <c r="D52" s="53">
        <v>103</v>
      </c>
      <c r="E52" s="55" t="s">
        <v>75</v>
      </c>
      <c r="F52" s="56">
        <v>23.86</v>
      </c>
      <c r="G52" s="55">
        <f t="shared" si="2"/>
        <v>84971.9</v>
      </c>
      <c r="H52" s="56">
        <v>14.36</v>
      </c>
      <c r="I52" s="3">
        <f t="shared" si="5"/>
        <v>25569.85</v>
      </c>
      <c r="J52" s="3">
        <v>3</v>
      </c>
      <c r="K52" s="57">
        <v>0</v>
      </c>
      <c r="L52" s="57">
        <f t="shared" si="6"/>
        <v>5747.58</v>
      </c>
      <c r="M52" s="3">
        <f t="shared" si="7"/>
        <v>0</v>
      </c>
      <c r="N52" s="64">
        <v>0</v>
      </c>
      <c r="O52" s="57">
        <f t="shared" si="8"/>
        <v>0</v>
      </c>
      <c r="P52" s="58">
        <v>0</v>
      </c>
      <c r="Q52" s="58">
        <f t="shared" si="9"/>
        <v>0</v>
      </c>
      <c r="R52" s="59">
        <f t="shared" si="10"/>
        <v>116289.33</v>
      </c>
      <c r="S52" s="65">
        <v>93153</v>
      </c>
      <c r="T52" s="61">
        <f t="shared" si="11"/>
        <v>23136.33</v>
      </c>
      <c r="U52" s="58">
        <v>46927</v>
      </c>
      <c r="V52" s="62">
        <f t="shared" si="12"/>
        <v>45049.92</v>
      </c>
      <c r="W52" s="61">
        <v>60638</v>
      </c>
      <c r="X52" s="57">
        <f t="shared" si="3"/>
        <v>97021</v>
      </c>
      <c r="Y52" s="62">
        <f t="shared" si="13"/>
        <v>68186.25</v>
      </c>
      <c r="Z52" s="57">
        <v>80380.18999999999</v>
      </c>
      <c r="AA52" s="62">
        <f t="shared" si="14"/>
        <v>76361.18</v>
      </c>
      <c r="AB52" s="63">
        <f t="shared" si="15"/>
        <v>76361.18</v>
      </c>
      <c r="AC52" s="53"/>
      <c r="AD52" s="53"/>
      <c r="AE52" s="53"/>
      <c r="AF52" s="54"/>
      <c r="AG52" s="73"/>
      <c r="AH52" s="73"/>
      <c r="AI52" s="76"/>
      <c r="AJ52" s="70"/>
      <c r="AK52" s="53"/>
      <c r="AL52" s="53"/>
      <c r="AM52" s="53"/>
      <c r="AN52" s="53"/>
      <c r="AO52" s="54"/>
      <c r="AP52" s="66"/>
      <c r="AQ52" s="54"/>
      <c r="AR52" s="66"/>
      <c r="AS52" s="67"/>
      <c r="AT52" s="67"/>
      <c r="AU52" s="68"/>
      <c r="AV52" s="68"/>
      <c r="AW52" s="67"/>
      <c r="AX52" s="69"/>
      <c r="AY52" s="68"/>
      <c r="AZ52" s="70"/>
      <c r="BA52" s="68"/>
      <c r="BB52" s="71"/>
      <c r="BC52" s="72"/>
      <c r="BD52" s="73"/>
      <c r="BE52" s="71"/>
      <c r="BF52" s="68"/>
      <c r="BG52" s="68"/>
      <c r="BH52" s="68"/>
      <c r="BI52" s="68"/>
      <c r="BJ52" s="74"/>
      <c r="BK52" s="75"/>
      <c r="BL52" s="68"/>
      <c r="BM52" s="73"/>
      <c r="BN52" s="73"/>
      <c r="BO52" s="76"/>
      <c r="BP52" s="70"/>
      <c r="BQ52" s="53"/>
      <c r="BR52" s="53"/>
      <c r="BS52" s="53"/>
      <c r="BT52" s="53"/>
      <c r="BU52" s="54"/>
      <c r="BV52" s="66"/>
      <c r="BW52" s="54"/>
      <c r="BX52" s="66"/>
      <c r="BY52" s="67"/>
      <c r="BZ52" s="67"/>
      <c r="CA52" s="68"/>
      <c r="CB52" s="68"/>
      <c r="CC52" s="67"/>
      <c r="CD52" s="69"/>
      <c r="CE52" s="68"/>
      <c r="CF52" s="70"/>
      <c r="CG52" s="68"/>
      <c r="CH52" s="71"/>
      <c r="CI52" s="72"/>
      <c r="CJ52" s="73"/>
      <c r="CK52" s="71"/>
      <c r="CL52" s="68"/>
      <c r="CM52" s="68"/>
      <c r="CN52" s="68"/>
      <c r="CO52" s="68"/>
      <c r="CP52" s="74"/>
      <c r="CQ52" s="75"/>
      <c r="CR52" s="68"/>
      <c r="CS52" s="73"/>
      <c r="CT52" s="73"/>
      <c r="CU52" s="76"/>
      <c r="CV52" s="70"/>
      <c r="CW52" s="53"/>
      <c r="CX52" s="53"/>
      <c r="CY52" s="53"/>
      <c r="CZ52" s="53"/>
      <c r="DA52" s="54"/>
      <c r="DB52" s="66"/>
      <c r="DC52" s="54"/>
      <c r="DD52" s="66"/>
      <c r="DE52" s="67"/>
      <c r="DF52" s="67"/>
      <c r="DG52" s="68"/>
      <c r="DH52" s="68"/>
      <c r="DI52" s="67"/>
      <c r="DJ52" s="69"/>
      <c r="DK52" s="68"/>
      <c r="DL52" s="70"/>
      <c r="DM52" s="68"/>
      <c r="DN52" s="71"/>
      <c r="DO52" s="72"/>
      <c r="DP52" s="73"/>
      <c r="DQ52" s="71"/>
      <c r="DR52" s="68"/>
      <c r="DS52" s="68"/>
      <c r="DT52" s="68"/>
      <c r="DU52" s="68"/>
      <c r="DV52" s="74"/>
      <c r="DW52" s="75"/>
      <c r="DX52" s="68"/>
      <c r="DY52" s="73"/>
      <c r="DZ52" s="73"/>
      <c r="EA52" s="76"/>
      <c r="EB52" s="70"/>
      <c r="EC52" s="53"/>
      <c r="ED52" s="53"/>
      <c r="EE52" s="53"/>
      <c r="EF52" s="53"/>
      <c r="EG52" s="54"/>
      <c r="EH52" s="66"/>
      <c r="EI52" s="54"/>
      <c r="EJ52" s="66"/>
      <c r="EK52" s="67"/>
      <c r="EL52" s="67"/>
      <c r="EM52" s="68"/>
      <c r="EN52" s="68"/>
      <c r="EO52" s="67"/>
      <c r="EP52" s="69"/>
      <c r="EQ52" s="68"/>
      <c r="ER52" s="70"/>
      <c r="ES52" s="68"/>
      <c r="ET52" s="71"/>
      <c r="EU52" s="72"/>
      <c r="EV52" s="73"/>
      <c r="EW52" s="71"/>
      <c r="EX52" s="68"/>
      <c r="EY52" s="68"/>
      <c r="EZ52" s="68"/>
      <c r="FA52" s="68"/>
      <c r="FB52" s="74"/>
      <c r="FC52" s="75"/>
      <c r="FD52" s="68"/>
      <c r="FE52" s="73"/>
      <c r="FF52" s="73"/>
      <c r="FG52" s="76"/>
      <c r="FH52" s="70"/>
      <c r="FI52" s="53"/>
      <c r="FJ52" s="53"/>
      <c r="FK52" s="53"/>
      <c r="FL52" s="53"/>
      <c r="FM52" s="54"/>
      <c r="FN52" s="66"/>
      <c r="FO52" s="54"/>
      <c r="FP52" s="66"/>
      <c r="FQ52" s="67"/>
      <c r="FR52" s="67"/>
      <c r="FS52" s="68"/>
      <c r="FT52" s="68"/>
      <c r="FU52" s="67"/>
      <c r="FV52" s="69"/>
      <c r="FW52" s="68"/>
      <c r="FX52" s="70"/>
      <c r="FY52" s="68"/>
      <c r="FZ52" s="71"/>
      <c r="GA52" s="72"/>
      <c r="GB52" s="73"/>
      <c r="GC52" s="71"/>
      <c r="GD52" s="68"/>
      <c r="GE52" s="68"/>
      <c r="GF52" s="68"/>
      <c r="GG52" s="68"/>
      <c r="GH52" s="74"/>
      <c r="GI52" s="75"/>
      <c r="GJ52" s="68"/>
      <c r="GK52" s="73"/>
      <c r="GL52" s="73"/>
      <c r="GM52" s="76"/>
      <c r="GN52" s="70"/>
      <c r="GO52" s="53"/>
      <c r="GP52" s="53"/>
      <c r="GQ52" s="53"/>
      <c r="GR52" s="53"/>
      <c r="GS52" s="54"/>
      <c r="GT52" s="66"/>
      <c r="GU52" s="54"/>
      <c r="GV52" s="66"/>
      <c r="GW52" s="67"/>
      <c r="GX52" s="67"/>
      <c r="GY52" s="68"/>
      <c r="GZ52" s="68"/>
      <c r="HA52" s="67"/>
      <c r="HB52" s="69"/>
      <c r="HC52" s="68"/>
      <c r="HD52" s="70"/>
      <c r="HE52" s="68"/>
      <c r="HF52" s="71"/>
      <c r="HG52" s="72"/>
      <c r="HH52" s="73"/>
      <c r="HI52" s="71"/>
      <c r="HJ52" s="68"/>
      <c r="HK52" s="68"/>
      <c r="HL52" s="68"/>
      <c r="HM52" s="68"/>
      <c r="HN52" s="74"/>
      <c r="HO52" s="75"/>
      <c r="HP52" s="68"/>
      <c r="HQ52" s="73"/>
      <c r="HR52" s="73"/>
      <c r="HS52" s="76"/>
      <c r="HT52" s="70"/>
      <c r="HU52" s="53"/>
      <c r="HV52" s="53"/>
      <c r="HW52" s="53"/>
      <c r="HX52" s="53"/>
      <c r="HY52" s="54"/>
      <c r="HZ52" s="66"/>
      <c r="IA52" s="54"/>
      <c r="IB52" s="66"/>
      <c r="IC52" s="67"/>
      <c r="ID52" s="67"/>
      <c r="IE52" s="68"/>
      <c r="IF52" s="68"/>
      <c r="IG52" s="67"/>
      <c r="IH52" s="69"/>
      <c r="II52" s="68"/>
      <c r="IJ52" s="70"/>
      <c r="IK52" s="68"/>
      <c r="IL52" s="71"/>
      <c r="IM52" s="72"/>
      <c r="IN52" s="73"/>
      <c r="IO52" s="71"/>
      <c r="IP52" s="68"/>
      <c r="IQ52" s="68"/>
      <c r="IR52" s="68"/>
      <c r="IS52" s="68"/>
      <c r="IT52" s="74"/>
      <c r="IU52" s="75"/>
      <c r="IV52" s="68"/>
    </row>
    <row r="53" spans="1:256" s="77" customFormat="1" ht="12.75">
      <c r="A53" s="53">
        <v>105</v>
      </c>
      <c r="B53" s="53" t="s">
        <v>76</v>
      </c>
      <c r="C53" s="53" t="b">
        <f t="shared" si="4"/>
        <v>1</v>
      </c>
      <c r="D53" s="53">
        <v>105</v>
      </c>
      <c r="E53" s="55" t="s">
        <v>76</v>
      </c>
      <c r="F53" s="56">
        <v>240.1</v>
      </c>
      <c r="G53" s="55">
        <f t="shared" si="2"/>
        <v>855060.93</v>
      </c>
      <c r="H53" s="56">
        <v>102.60000000000001</v>
      </c>
      <c r="I53" s="3">
        <f t="shared" si="5"/>
        <v>182692.64</v>
      </c>
      <c r="J53" s="3">
        <v>26.31</v>
      </c>
      <c r="K53" s="57">
        <v>0</v>
      </c>
      <c r="L53" s="57">
        <f t="shared" si="6"/>
        <v>50406.28</v>
      </c>
      <c r="M53" s="3">
        <f t="shared" si="7"/>
        <v>0</v>
      </c>
      <c r="N53" s="64">
        <v>1</v>
      </c>
      <c r="O53" s="57">
        <f t="shared" si="8"/>
        <v>696.77</v>
      </c>
      <c r="P53" s="58">
        <v>0</v>
      </c>
      <c r="Q53" s="58">
        <f t="shared" si="9"/>
        <v>0</v>
      </c>
      <c r="R53" s="59">
        <f t="shared" si="10"/>
        <v>1088856.62</v>
      </c>
      <c r="S53" s="65">
        <v>366084</v>
      </c>
      <c r="T53" s="61">
        <f t="shared" si="11"/>
        <v>722772.6200000001</v>
      </c>
      <c r="U53" s="58">
        <v>1088007</v>
      </c>
      <c r="V53" s="62">
        <f t="shared" si="12"/>
        <v>1044486.72</v>
      </c>
      <c r="W53" s="61">
        <v>1889254.73</v>
      </c>
      <c r="X53" s="57">
        <f t="shared" si="3"/>
        <v>3022808</v>
      </c>
      <c r="Y53" s="62">
        <f t="shared" si="13"/>
        <v>1767259.34</v>
      </c>
      <c r="Z53" s="57">
        <v>1780814.75</v>
      </c>
      <c r="AA53" s="62">
        <f t="shared" si="14"/>
        <v>1691774.01</v>
      </c>
      <c r="AB53" s="63">
        <f t="shared" si="15"/>
        <v>1767259.34</v>
      </c>
      <c r="AC53" s="53"/>
      <c r="AD53" s="53"/>
      <c r="AE53" s="53"/>
      <c r="AF53" s="54"/>
      <c r="AG53" s="73"/>
      <c r="AH53" s="73"/>
      <c r="AI53" s="76"/>
      <c r="AJ53" s="70"/>
      <c r="AK53" s="53"/>
      <c r="AL53" s="53"/>
      <c r="AM53" s="53"/>
      <c r="AN53" s="53"/>
      <c r="AO53" s="54"/>
      <c r="AP53" s="66"/>
      <c r="AQ53" s="54"/>
      <c r="AR53" s="66"/>
      <c r="AS53" s="67"/>
      <c r="AT53" s="67"/>
      <c r="AU53" s="68"/>
      <c r="AV53" s="68"/>
      <c r="AW53" s="67"/>
      <c r="AX53" s="69"/>
      <c r="AY53" s="68"/>
      <c r="AZ53" s="70"/>
      <c r="BA53" s="68"/>
      <c r="BB53" s="71"/>
      <c r="BC53" s="72"/>
      <c r="BD53" s="73"/>
      <c r="BE53" s="71"/>
      <c r="BF53" s="68"/>
      <c r="BG53" s="68"/>
      <c r="BH53" s="68"/>
      <c r="BI53" s="68"/>
      <c r="BJ53" s="74"/>
      <c r="BK53" s="75"/>
      <c r="BL53" s="68"/>
      <c r="BM53" s="73"/>
      <c r="BN53" s="73"/>
      <c r="BO53" s="76"/>
      <c r="BP53" s="70"/>
      <c r="BQ53" s="53"/>
      <c r="BR53" s="53"/>
      <c r="BS53" s="53"/>
      <c r="BT53" s="53"/>
      <c r="BU53" s="54"/>
      <c r="BV53" s="66"/>
      <c r="BW53" s="54"/>
      <c r="BX53" s="66"/>
      <c r="BY53" s="67"/>
      <c r="BZ53" s="67"/>
      <c r="CA53" s="68"/>
      <c r="CB53" s="68"/>
      <c r="CC53" s="67"/>
      <c r="CD53" s="69"/>
      <c r="CE53" s="68"/>
      <c r="CF53" s="70"/>
      <c r="CG53" s="68"/>
      <c r="CH53" s="71"/>
      <c r="CI53" s="72"/>
      <c r="CJ53" s="73"/>
      <c r="CK53" s="71"/>
      <c r="CL53" s="68"/>
      <c r="CM53" s="68"/>
      <c r="CN53" s="68"/>
      <c r="CO53" s="68"/>
      <c r="CP53" s="74"/>
      <c r="CQ53" s="75"/>
      <c r="CR53" s="68"/>
      <c r="CS53" s="73"/>
      <c r="CT53" s="73"/>
      <c r="CU53" s="76"/>
      <c r="CV53" s="70"/>
      <c r="CW53" s="53"/>
      <c r="CX53" s="53"/>
      <c r="CY53" s="53"/>
      <c r="CZ53" s="53"/>
      <c r="DA53" s="54"/>
      <c r="DB53" s="66"/>
      <c r="DC53" s="54"/>
      <c r="DD53" s="66"/>
      <c r="DE53" s="67"/>
      <c r="DF53" s="67"/>
      <c r="DG53" s="68"/>
      <c r="DH53" s="68"/>
      <c r="DI53" s="67"/>
      <c r="DJ53" s="69"/>
      <c r="DK53" s="68"/>
      <c r="DL53" s="70"/>
      <c r="DM53" s="68"/>
      <c r="DN53" s="71"/>
      <c r="DO53" s="72"/>
      <c r="DP53" s="73"/>
      <c r="DQ53" s="71"/>
      <c r="DR53" s="68"/>
      <c r="DS53" s="68"/>
      <c r="DT53" s="68"/>
      <c r="DU53" s="68"/>
      <c r="DV53" s="74"/>
      <c r="DW53" s="75"/>
      <c r="DX53" s="68"/>
      <c r="DY53" s="73"/>
      <c r="DZ53" s="73"/>
      <c r="EA53" s="76"/>
      <c r="EB53" s="70"/>
      <c r="EC53" s="53"/>
      <c r="ED53" s="53"/>
      <c r="EE53" s="53"/>
      <c r="EF53" s="53"/>
      <c r="EG53" s="54"/>
      <c r="EH53" s="66"/>
      <c r="EI53" s="54"/>
      <c r="EJ53" s="66"/>
      <c r="EK53" s="67"/>
      <c r="EL53" s="67"/>
      <c r="EM53" s="68"/>
      <c r="EN53" s="68"/>
      <c r="EO53" s="67"/>
      <c r="EP53" s="69"/>
      <c r="EQ53" s="68"/>
      <c r="ER53" s="70"/>
      <c r="ES53" s="68"/>
      <c r="ET53" s="71"/>
      <c r="EU53" s="72"/>
      <c r="EV53" s="73"/>
      <c r="EW53" s="71"/>
      <c r="EX53" s="68"/>
      <c r="EY53" s="68"/>
      <c r="EZ53" s="68"/>
      <c r="FA53" s="68"/>
      <c r="FB53" s="74"/>
      <c r="FC53" s="75"/>
      <c r="FD53" s="68"/>
      <c r="FE53" s="73"/>
      <c r="FF53" s="73"/>
      <c r="FG53" s="76"/>
      <c r="FH53" s="70"/>
      <c r="FI53" s="53"/>
      <c r="FJ53" s="53"/>
      <c r="FK53" s="53"/>
      <c r="FL53" s="53"/>
      <c r="FM53" s="54"/>
      <c r="FN53" s="66"/>
      <c r="FO53" s="54"/>
      <c r="FP53" s="66"/>
      <c r="FQ53" s="67"/>
      <c r="FR53" s="67"/>
      <c r="FS53" s="68"/>
      <c r="FT53" s="68"/>
      <c r="FU53" s="67"/>
      <c r="FV53" s="69"/>
      <c r="FW53" s="68"/>
      <c r="FX53" s="70"/>
      <c r="FY53" s="68"/>
      <c r="FZ53" s="71"/>
      <c r="GA53" s="72"/>
      <c r="GB53" s="73"/>
      <c r="GC53" s="71"/>
      <c r="GD53" s="68"/>
      <c r="GE53" s="68"/>
      <c r="GF53" s="68"/>
      <c r="GG53" s="68"/>
      <c r="GH53" s="74"/>
      <c r="GI53" s="75"/>
      <c r="GJ53" s="68"/>
      <c r="GK53" s="73"/>
      <c r="GL53" s="73"/>
      <c r="GM53" s="76"/>
      <c r="GN53" s="70"/>
      <c r="GO53" s="53"/>
      <c r="GP53" s="53"/>
      <c r="GQ53" s="53"/>
      <c r="GR53" s="53"/>
      <c r="GS53" s="54"/>
      <c r="GT53" s="66"/>
      <c r="GU53" s="54"/>
      <c r="GV53" s="66"/>
      <c r="GW53" s="67"/>
      <c r="GX53" s="67"/>
      <c r="GY53" s="68"/>
      <c r="GZ53" s="68"/>
      <c r="HA53" s="67"/>
      <c r="HB53" s="69"/>
      <c r="HC53" s="68"/>
      <c r="HD53" s="70"/>
      <c r="HE53" s="68"/>
      <c r="HF53" s="71"/>
      <c r="HG53" s="72"/>
      <c r="HH53" s="73"/>
      <c r="HI53" s="71"/>
      <c r="HJ53" s="68"/>
      <c r="HK53" s="68"/>
      <c r="HL53" s="68"/>
      <c r="HM53" s="68"/>
      <c r="HN53" s="74"/>
      <c r="HO53" s="75"/>
      <c r="HP53" s="68"/>
      <c r="HQ53" s="73"/>
      <c r="HR53" s="73"/>
      <c r="HS53" s="76"/>
      <c r="HT53" s="70"/>
      <c r="HU53" s="53"/>
      <c r="HV53" s="53"/>
      <c r="HW53" s="53"/>
      <c r="HX53" s="53"/>
      <c r="HY53" s="54"/>
      <c r="HZ53" s="66"/>
      <c r="IA53" s="54"/>
      <c r="IB53" s="66"/>
      <c r="IC53" s="67"/>
      <c r="ID53" s="67"/>
      <c r="IE53" s="68"/>
      <c r="IF53" s="68"/>
      <c r="IG53" s="67"/>
      <c r="IH53" s="69"/>
      <c r="II53" s="68"/>
      <c r="IJ53" s="70"/>
      <c r="IK53" s="68"/>
      <c r="IL53" s="71"/>
      <c r="IM53" s="72"/>
      <c r="IN53" s="73"/>
      <c r="IO53" s="71"/>
      <c r="IP53" s="68"/>
      <c r="IQ53" s="68"/>
      <c r="IR53" s="68"/>
      <c r="IS53" s="68"/>
      <c r="IT53" s="74"/>
      <c r="IU53" s="75"/>
      <c r="IV53" s="68"/>
    </row>
    <row r="54" spans="1:256" s="77" customFormat="1" ht="12.75">
      <c r="A54" s="53">
        <v>107</v>
      </c>
      <c r="B54" s="53" t="s">
        <v>77</v>
      </c>
      <c r="C54" s="53" t="b">
        <f t="shared" si="4"/>
        <v>1</v>
      </c>
      <c r="D54" s="53">
        <v>107</v>
      </c>
      <c r="E54" s="55" t="s">
        <v>77</v>
      </c>
      <c r="F54" s="56">
        <v>69.05000000000001</v>
      </c>
      <c r="G54" s="55">
        <f t="shared" si="2"/>
        <v>245905.69</v>
      </c>
      <c r="H54" s="56">
        <v>39.81</v>
      </c>
      <c r="I54" s="3">
        <f t="shared" si="5"/>
        <v>70886.88</v>
      </c>
      <c r="J54" s="3">
        <v>12.28</v>
      </c>
      <c r="K54" s="57">
        <v>0</v>
      </c>
      <c r="L54" s="57">
        <f t="shared" si="6"/>
        <v>23526.76</v>
      </c>
      <c r="M54" s="3">
        <f t="shared" si="7"/>
        <v>0</v>
      </c>
      <c r="N54" s="64">
        <v>0</v>
      </c>
      <c r="O54" s="57">
        <f t="shared" si="8"/>
        <v>0</v>
      </c>
      <c r="P54" s="58">
        <v>0</v>
      </c>
      <c r="Q54" s="58">
        <f t="shared" si="9"/>
        <v>0</v>
      </c>
      <c r="R54" s="59">
        <f t="shared" si="10"/>
        <v>340319.33</v>
      </c>
      <c r="S54" s="65">
        <v>158809</v>
      </c>
      <c r="T54" s="61">
        <f t="shared" si="11"/>
        <v>181510.33000000002</v>
      </c>
      <c r="U54" s="58">
        <v>199764</v>
      </c>
      <c r="V54" s="62">
        <f t="shared" si="12"/>
        <v>191773.44</v>
      </c>
      <c r="W54" s="61">
        <v>411281.13</v>
      </c>
      <c r="X54" s="57">
        <f t="shared" si="3"/>
        <v>658050</v>
      </c>
      <c r="Y54" s="62">
        <f t="shared" si="13"/>
        <v>373283.77</v>
      </c>
      <c r="Z54" s="57">
        <v>368602.33</v>
      </c>
      <c r="AA54" s="62">
        <f t="shared" si="14"/>
        <v>350172.21</v>
      </c>
      <c r="AB54" s="63">
        <f t="shared" si="15"/>
        <v>373283.77</v>
      </c>
      <c r="AC54" s="53"/>
      <c r="AD54" s="53"/>
      <c r="AE54" s="53"/>
      <c r="AF54" s="54"/>
      <c r="AG54" s="73"/>
      <c r="AH54" s="73"/>
      <c r="AI54" s="76"/>
      <c r="AJ54" s="70"/>
      <c r="AK54" s="53"/>
      <c r="AL54" s="53"/>
      <c r="AM54" s="53"/>
      <c r="AN54" s="53"/>
      <c r="AO54" s="54"/>
      <c r="AP54" s="66"/>
      <c r="AQ54" s="54"/>
      <c r="AR54" s="66"/>
      <c r="AS54" s="67"/>
      <c r="AT54" s="67"/>
      <c r="AU54" s="68"/>
      <c r="AV54" s="68"/>
      <c r="AW54" s="67"/>
      <c r="AX54" s="69"/>
      <c r="AY54" s="68"/>
      <c r="AZ54" s="70"/>
      <c r="BA54" s="68"/>
      <c r="BB54" s="71"/>
      <c r="BC54" s="72"/>
      <c r="BD54" s="73"/>
      <c r="BE54" s="71"/>
      <c r="BF54" s="68"/>
      <c r="BG54" s="68"/>
      <c r="BH54" s="68"/>
      <c r="BI54" s="68"/>
      <c r="BJ54" s="74"/>
      <c r="BK54" s="75"/>
      <c r="BL54" s="68"/>
      <c r="BM54" s="73"/>
      <c r="BN54" s="73"/>
      <c r="BO54" s="76"/>
      <c r="BP54" s="70"/>
      <c r="BQ54" s="53"/>
      <c r="BR54" s="53"/>
      <c r="BS54" s="53"/>
      <c r="BT54" s="53"/>
      <c r="BU54" s="54"/>
      <c r="BV54" s="66"/>
      <c r="BW54" s="54"/>
      <c r="BX54" s="66"/>
      <c r="BY54" s="67"/>
      <c r="BZ54" s="67"/>
      <c r="CA54" s="68"/>
      <c r="CB54" s="68"/>
      <c r="CC54" s="67"/>
      <c r="CD54" s="69"/>
      <c r="CE54" s="68"/>
      <c r="CF54" s="70"/>
      <c r="CG54" s="68"/>
      <c r="CH54" s="71"/>
      <c r="CI54" s="72"/>
      <c r="CJ54" s="73"/>
      <c r="CK54" s="71"/>
      <c r="CL54" s="68"/>
      <c r="CM54" s="68"/>
      <c r="CN54" s="68"/>
      <c r="CO54" s="68"/>
      <c r="CP54" s="74"/>
      <c r="CQ54" s="75"/>
      <c r="CR54" s="68"/>
      <c r="CS54" s="73"/>
      <c r="CT54" s="73"/>
      <c r="CU54" s="76"/>
      <c r="CV54" s="70"/>
      <c r="CW54" s="53"/>
      <c r="CX54" s="53"/>
      <c r="CY54" s="53"/>
      <c r="CZ54" s="53"/>
      <c r="DA54" s="54"/>
      <c r="DB54" s="66"/>
      <c r="DC54" s="54"/>
      <c r="DD54" s="66"/>
      <c r="DE54" s="67"/>
      <c r="DF54" s="67"/>
      <c r="DG54" s="68"/>
      <c r="DH54" s="68"/>
      <c r="DI54" s="67"/>
      <c r="DJ54" s="69"/>
      <c r="DK54" s="68"/>
      <c r="DL54" s="70"/>
      <c r="DM54" s="68"/>
      <c r="DN54" s="71"/>
      <c r="DO54" s="72"/>
      <c r="DP54" s="73"/>
      <c r="DQ54" s="71"/>
      <c r="DR54" s="68"/>
      <c r="DS54" s="68"/>
      <c r="DT54" s="68"/>
      <c r="DU54" s="68"/>
      <c r="DV54" s="74"/>
      <c r="DW54" s="75"/>
      <c r="DX54" s="68"/>
      <c r="DY54" s="73"/>
      <c r="DZ54" s="73"/>
      <c r="EA54" s="76"/>
      <c r="EB54" s="70"/>
      <c r="EC54" s="53"/>
      <c r="ED54" s="53"/>
      <c r="EE54" s="53"/>
      <c r="EF54" s="53"/>
      <c r="EG54" s="54"/>
      <c r="EH54" s="66"/>
      <c r="EI54" s="54"/>
      <c r="EJ54" s="66"/>
      <c r="EK54" s="67"/>
      <c r="EL54" s="67"/>
      <c r="EM54" s="68"/>
      <c r="EN54" s="68"/>
      <c r="EO54" s="67"/>
      <c r="EP54" s="69"/>
      <c r="EQ54" s="68"/>
      <c r="ER54" s="70"/>
      <c r="ES54" s="68"/>
      <c r="ET54" s="71"/>
      <c r="EU54" s="72"/>
      <c r="EV54" s="73"/>
      <c r="EW54" s="71"/>
      <c r="EX54" s="68"/>
      <c r="EY54" s="68"/>
      <c r="EZ54" s="68"/>
      <c r="FA54" s="68"/>
      <c r="FB54" s="74"/>
      <c r="FC54" s="75"/>
      <c r="FD54" s="68"/>
      <c r="FE54" s="73"/>
      <c r="FF54" s="73"/>
      <c r="FG54" s="76"/>
      <c r="FH54" s="70"/>
      <c r="FI54" s="53"/>
      <c r="FJ54" s="53"/>
      <c r="FK54" s="53"/>
      <c r="FL54" s="53"/>
      <c r="FM54" s="54"/>
      <c r="FN54" s="66"/>
      <c r="FO54" s="54"/>
      <c r="FP54" s="66"/>
      <c r="FQ54" s="67"/>
      <c r="FR54" s="67"/>
      <c r="FS54" s="68"/>
      <c r="FT54" s="68"/>
      <c r="FU54" s="67"/>
      <c r="FV54" s="69"/>
      <c r="FW54" s="68"/>
      <c r="FX54" s="70"/>
      <c r="FY54" s="68"/>
      <c r="FZ54" s="71"/>
      <c r="GA54" s="72"/>
      <c r="GB54" s="73"/>
      <c r="GC54" s="71"/>
      <c r="GD54" s="68"/>
      <c r="GE54" s="68"/>
      <c r="GF54" s="68"/>
      <c r="GG54" s="68"/>
      <c r="GH54" s="74"/>
      <c r="GI54" s="75"/>
      <c r="GJ54" s="68"/>
      <c r="GK54" s="73"/>
      <c r="GL54" s="73"/>
      <c r="GM54" s="76"/>
      <c r="GN54" s="70"/>
      <c r="GO54" s="53"/>
      <c r="GP54" s="53"/>
      <c r="GQ54" s="53"/>
      <c r="GR54" s="53"/>
      <c r="GS54" s="54"/>
      <c r="GT54" s="66"/>
      <c r="GU54" s="54"/>
      <c r="GV54" s="66"/>
      <c r="GW54" s="67"/>
      <c r="GX54" s="67"/>
      <c r="GY54" s="68"/>
      <c r="GZ54" s="68"/>
      <c r="HA54" s="67"/>
      <c r="HB54" s="69"/>
      <c r="HC54" s="68"/>
      <c r="HD54" s="70"/>
      <c r="HE54" s="68"/>
      <c r="HF54" s="71"/>
      <c r="HG54" s="72"/>
      <c r="HH54" s="73"/>
      <c r="HI54" s="71"/>
      <c r="HJ54" s="68"/>
      <c r="HK54" s="68"/>
      <c r="HL54" s="68"/>
      <c r="HM54" s="68"/>
      <c r="HN54" s="74"/>
      <c r="HO54" s="75"/>
      <c r="HP54" s="68"/>
      <c r="HQ54" s="73"/>
      <c r="HR54" s="73"/>
      <c r="HS54" s="76"/>
      <c r="HT54" s="70"/>
      <c r="HU54" s="53"/>
      <c r="HV54" s="53"/>
      <c r="HW54" s="53"/>
      <c r="HX54" s="53"/>
      <c r="HY54" s="54"/>
      <c r="HZ54" s="66"/>
      <c r="IA54" s="54"/>
      <c r="IB54" s="66"/>
      <c r="IC54" s="67"/>
      <c r="ID54" s="67"/>
      <c r="IE54" s="68"/>
      <c r="IF54" s="68"/>
      <c r="IG54" s="67"/>
      <c r="IH54" s="69"/>
      <c r="II54" s="68"/>
      <c r="IJ54" s="70"/>
      <c r="IK54" s="68"/>
      <c r="IL54" s="71"/>
      <c r="IM54" s="72"/>
      <c r="IN54" s="73"/>
      <c r="IO54" s="71"/>
      <c r="IP54" s="68"/>
      <c r="IQ54" s="68"/>
      <c r="IR54" s="68"/>
      <c r="IS54" s="68"/>
      <c r="IT54" s="74"/>
      <c r="IU54" s="75"/>
      <c r="IV54" s="68"/>
    </row>
    <row r="55" spans="1:256" s="77" customFormat="1" ht="12.75">
      <c r="A55" s="53">
        <v>111</v>
      </c>
      <c r="B55" s="53" t="s">
        <v>78</v>
      </c>
      <c r="C55" s="53" t="b">
        <f t="shared" si="4"/>
        <v>1</v>
      </c>
      <c r="D55" s="53">
        <v>111</v>
      </c>
      <c r="E55" s="55" t="s">
        <v>78</v>
      </c>
      <c r="F55" s="56">
        <v>4272.11</v>
      </c>
      <c r="G55" s="55">
        <f t="shared" si="2"/>
        <v>15214137.18</v>
      </c>
      <c r="H55" s="56">
        <v>1581.1100000000001</v>
      </c>
      <c r="I55" s="3">
        <f t="shared" si="5"/>
        <v>2815371.9</v>
      </c>
      <c r="J55" s="3">
        <v>701.02</v>
      </c>
      <c r="K55" s="57">
        <v>315.11</v>
      </c>
      <c r="L55" s="57">
        <f t="shared" si="6"/>
        <v>1343056.18</v>
      </c>
      <c r="M55" s="3">
        <f t="shared" si="7"/>
        <v>219559.19</v>
      </c>
      <c r="N55" s="64">
        <v>36.1</v>
      </c>
      <c r="O55" s="57">
        <f t="shared" si="8"/>
        <v>25153.4</v>
      </c>
      <c r="P55" s="58">
        <v>0</v>
      </c>
      <c r="Q55" s="58">
        <f t="shared" si="9"/>
        <v>0</v>
      </c>
      <c r="R55" s="59">
        <f t="shared" si="10"/>
        <v>19617277.849999998</v>
      </c>
      <c r="S55" s="65">
        <v>8217040</v>
      </c>
      <c r="T55" s="61">
        <f t="shared" si="11"/>
        <v>11400237.849999998</v>
      </c>
      <c r="U55" s="58">
        <v>1794128</v>
      </c>
      <c r="V55" s="62">
        <f t="shared" si="12"/>
        <v>1722362.88</v>
      </c>
      <c r="W55" s="61">
        <v>12812824.3</v>
      </c>
      <c r="X55" s="57">
        <f t="shared" si="3"/>
        <v>20500519</v>
      </c>
      <c r="Y55" s="62">
        <f t="shared" si="13"/>
        <v>13122600.729999997</v>
      </c>
      <c r="Z55" s="57">
        <v>13200968.13</v>
      </c>
      <c r="AA55" s="62">
        <f t="shared" si="14"/>
        <v>12540919.72</v>
      </c>
      <c r="AB55" s="63">
        <f t="shared" si="15"/>
        <v>13122600.729999997</v>
      </c>
      <c r="AC55" s="53"/>
      <c r="AD55" s="53"/>
      <c r="AE55" s="53"/>
      <c r="AF55" s="54"/>
      <c r="AG55" s="73"/>
      <c r="AH55" s="73"/>
      <c r="AI55" s="76"/>
      <c r="AJ55" s="70"/>
      <c r="AK55" s="53"/>
      <c r="AL55" s="53"/>
      <c r="AM55" s="53"/>
      <c r="AN55" s="53"/>
      <c r="AO55" s="54"/>
      <c r="AP55" s="66"/>
      <c r="AQ55" s="54"/>
      <c r="AR55" s="66"/>
      <c r="AS55" s="67"/>
      <c r="AT55" s="67"/>
      <c r="AU55" s="68"/>
      <c r="AV55" s="68"/>
      <c r="AW55" s="67"/>
      <c r="AX55" s="69"/>
      <c r="AY55" s="68"/>
      <c r="AZ55" s="70"/>
      <c r="BA55" s="68"/>
      <c r="BB55" s="71"/>
      <c r="BC55" s="72"/>
      <c r="BD55" s="73"/>
      <c r="BE55" s="71"/>
      <c r="BF55" s="68"/>
      <c r="BG55" s="68"/>
      <c r="BH55" s="68"/>
      <c r="BI55" s="68"/>
      <c r="BJ55" s="74"/>
      <c r="BK55" s="75"/>
      <c r="BL55" s="68"/>
      <c r="BM55" s="73"/>
      <c r="BN55" s="73"/>
      <c r="BO55" s="76"/>
      <c r="BP55" s="70"/>
      <c r="BQ55" s="53"/>
      <c r="BR55" s="53"/>
      <c r="BS55" s="53"/>
      <c r="BT55" s="53"/>
      <c r="BU55" s="54"/>
      <c r="BV55" s="66"/>
      <c r="BW55" s="54"/>
      <c r="BX55" s="66"/>
      <c r="BY55" s="67"/>
      <c r="BZ55" s="67"/>
      <c r="CA55" s="68"/>
      <c r="CB55" s="68"/>
      <c r="CC55" s="67"/>
      <c r="CD55" s="69"/>
      <c r="CE55" s="68"/>
      <c r="CF55" s="70"/>
      <c r="CG55" s="68"/>
      <c r="CH55" s="71"/>
      <c r="CI55" s="72"/>
      <c r="CJ55" s="73"/>
      <c r="CK55" s="71"/>
      <c r="CL55" s="68"/>
      <c r="CM55" s="68"/>
      <c r="CN55" s="68"/>
      <c r="CO55" s="68"/>
      <c r="CP55" s="74"/>
      <c r="CQ55" s="75"/>
      <c r="CR55" s="68"/>
      <c r="CS55" s="73"/>
      <c r="CT55" s="73"/>
      <c r="CU55" s="76"/>
      <c r="CV55" s="70"/>
      <c r="CW55" s="53"/>
      <c r="CX55" s="53"/>
      <c r="CY55" s="53"/>
      <c r="CZ55" s="53"/>
      <c r="DA55" s="54"/>
      <c r="DB55" s="66"/>
      <c r="DC55" s="54"/>
      <c r="DD55" s="66"/>
      <c r="DE55" s="67"/>
      <c r="DF55" s="67"/>
      <c r="DG55" s="68"/>
      <c r="DH55" s="68"/>
      <c r="DI55" s="67"/>
      <c r="DJ55" s="69"/>
      <c r="DK55" s="68"/>
      <c r="DL55" s="70"/>
      <c r="DM55" s="68"/>
      <c r="DN55" s="71"/>
      <c r="DO55" s="72"/>
      <c r="DP55" s="73"/>
      <c r="DQ55" s="71"/>
      <c r="DR55" s="68"/>
      <c r="DS55" s="68"/>
      <c r="DT55" s="68"/>
      <c r="DU55" s="68"/>
      <c r="DV55" s="74"/>
      <c r="DW55" s="75"/>
      <c r="DX55" s="68"/>
      <c r="DY55" s="73"/>
      <c r="DZ55" s="73"/>
      <c r="EA55" s="76"/>
      <c r="EB55" s="70"/>
      <c r="EC55" s="53"/>
      <c r="ED55" s="53"/>
      <c r="EE55" s="53"/>
      <c r="EF55" s="53"/>
      <c r="EG55" s="54"/>
      <c r="EH55" s="66"/>
      <c r="EI55" s="54"/>
      <c r="EJ55" s="66"/>
      <c r="EK55" s="67"/>
      <c r="EL55" s="67"/>
      <c r="EM55" s="68"/>
      <c r="EN55" s="68"/>
      <c r="EO55" s="67"/>
      <c r="EP55" s="69"/>
      <c r="EQ55" s="68"/>
      <c r="ER55" s="70"/>
      <c r="ES55" s="68"/>
      <c r="ET55" s="71"/>
      <c r="EU55" s="72"/>
      <c r="EV55" s="73"/>
      <c r="EW55" s="71"/>
      <c r="EX55" s="68"/>
      <c r="EY55" s="68"/>
      <c r="EZ55" s="68"/>
      <c r="FA55" s="68"/>
      <c r="FB55" s="74"/>
      <c r="FC55" s="75"/>
      <c r="FD55" s="68"/>
      <c r="FE55" s="73"/>
      <c r="FF55" s="73"/>
      <c r="FG55" s="76"/>
      <c r="FH55" s="70"/>
      <c r="FI55" s="53"/>
      <c r="FJ55" s="53"/>
      <c r="FK55" s="53"/>
      <c r="FL55" s="53"/>
      <c r="FM55" s="54"/>
      <c r="FN55" s="66"/>
      <c r="FO55" s="54"/>
      <c r="FP55" s="66"/>
      <c r="FQ55" s="67"/>
      <c r="FR55" s="67"/>
      <c r="FS55" s="68"/>
      <c r="FT55" s="68"/>
      <c r="FU55" s="67"/>
      <c r="FV55" s="69"/>
      <c r="FW55" s="68"/>
      <c r="FX55" s="70"/>
      <c r="FY55" s="68"/>
      <c r="FZ55" s="71"/>
      <c r="GA55" s="72"/>
      <c r="GB55" s="73"/>
      <c r="GC55" s="71"/>
      <c r="GD55" s="68"/>
      <c r="GE55" s="68"/>
      <c r="GF55" s="68"/>
      <c r="GG55" s="68"/>
      <c r="GH55" s="74"/>
      <c r="GI55" s="75"/>
      <c r="GJ55" s="68"/>
      <c r="GK55" s="73"/>
      <c r="GL55" s="73"/>
      <c r="GM55" s="76"/>
      <c r="GN55" s="70"/>
      <c r="GO55" s="53"/>
      <c r="GP55" s="53"/>
      <c r="GQ55" s="53"/>
      <c r="GR55" s="53"/>
      <c r="GS55" s="54"/>
      <c r="GT55" s="66"/>
      <c r="GU55" s="54"/>
      <c r="GV55" s="66"/>
      <c r="GW55" s="67"/>
      <c r="GX55" s="67"/>
      <c r="GY55" s="68"/>
      <c r="GZ55" s="68"/>
      <c r="HA55" s="67"/>
      <c r="HB55" s="69"/>
      <c r="HC55" s="68"/>
      <c r="HD55" s="70"/>
      <c r="HE55" s="68"/>
      <c r="HF55" s="71"/>
      <c r="HG55" s="72"/>
      <c r="HH55" s="73"/>
      <c r="HI55" s="71"/>
      <c r="HJ55" s="68"/>
      <c r="HK55" s="68"/>
      <c r="HL55" s="68"/>
      <c r="HM55" s="68"/>
      <c r="HN55" s="74"/>
      <c r="HO55" s="75"/>
      <c r="HP55" s="68"/>
      <c r="HQ55" s="73"/>
      <c r="HR55" s="73"/>
      <c r="HS55" s="76"/>
      <c r="HT55" s="70"/>
      <c r="HU55" s="53"/>
      <c r="HV55" s="53"/>
      <c r="HW55" s="53"/>
      <c r="HX55" s="53"/>
      <c r="HY55" s="54"/>
      <c r="HZ55" s="66"/>
      <c r="IA55" s="54"/>
      <c r="IB55" s="66"/>
      <c r="IC55" s="67"/>
      <c r="ID55" s="67"/>
      <c r="IE55" s="68"/>
      <c r="IF55" s="68"/>
      <c r="IG55" s="67"/>
      <c r="IH55" s="69"/>
      <c r="II55" s="68"/>
      <c r="IJ55" s="70"/>
      <c r="IK55" s="68"/>
      <c r="IL55" s="71"/>
      <c r="IM55" s="72"/>
      <c r="IN55" s="73"/>
      <c r="IO55" s="71"/>
      <c r="IP55" s="68"/>
      <c r="IQ55" s="68"/>
      <c r="IR55" s="68"/>
      <c r="IS55" s="68"/>
      <c r="IT55" s="74"/>
      <c r="IU55" s="75"/>
      <c r="IV55" s="68"/>
    </row>
    <row r="56" spans="1:256" s="77" customFormat="1" ht="12.75">
      <c r="A56" s="53">
        <v>113</v>
      </c>
      <c r="B56" s="53" t="s">
        <v>79</v>
      </c>
      <c r="C56" s="53" t="b">
        <f t="shared" si="4"/>
        <v>1</v>
      </c>
      <c r="D56" s="53">
        <v>113</v>
      </c>
      <c r="E56" s="55" t="s">
        <v>79</v>
      </c>
      <c r="F56" s="56">
        <v>1237.1399999999999</v>
      </c>
      <c r="G56" s="55">
        <f t="shared" si="2"/>
        <v>4405789.57</v>
      </c>
      <c r="H56" s="56">
        <v>525.77</v>
      </c>
      <c r="I56" s="3">
        <f t="shared" si="5"/>
        <v>936201.84</v>
      </c>
      <c r="J56" s="3">
        <v>202.65</v>
      </c>
      <c r="K56" s="57">
        <v>8.98</v>
      </c>
      <c r="L56" s="57">
        <f t="shared" si="6"/>
        <v>388249.03</v>
      </c>
      <c r="M56" s="3">
        <f t="shared" si="7"/>
        <v>6256.99</v>
      </c>
      <c r="N56" s="64">
        <v>9</v>
      </c>
      <c r="O56" s="57">
        <f t="shared" si="8"/>
        <v>6270.93</v>
      </c>
      <c r="P56" s="58">
        <v>0</v>
      </c>
      <c r="Q56" s="58">
        <f t="shared" si="9"/>
        <v>0</v>
      </c>
      <c r="R56" s="59">
        <f t="shared" si="10"/>
        <v>5742768.36</v>
      </c>
      <c r="S56" s="65">
        <v>3365331</v>
      </c>
      <c r="T56" s="61">
        <f t="shared" si="11"/>
        <v>2377437.3600000003</v>
      </c>
      <c r="U56" s="58">
        <v>793690</v>
      </c>
      <c r="V56" s="62">
        <f t="shared" si="12"/>
        <v>761942.4</v>
      </c>
      <c r="W56" s="61">
        <v>3158849.59</v>
      </c>
      <c r="X56" s="57">
        <f t="shared" si="3"/>
        <v>5054159</v>
      </c>
      <c r="Y56" s="62">
        <f t="shared" si="13"/>
        <v>3139379.7600000002</v>
      </c>
      <c r="Z56" s="57">
        <v>3290513.0400000005</v>
      </c>
      <c r="AA56" s="62">
        <f t="shared" si="14"/>
        <v>3125987.39</v>
      </c>
      <c r="AB56" s="63">
        <f t="shared" si="15"/>
        <v>3139379.7600000002</v>
      </c>
      <c r="AC56" s="53"/>
      <c r="AD56" s="53"/>
      <c r="AE56" s="53"/>
      <c r="AF56" s="54"/>
      <c r="AG56" s="73"/>
      <c r="AH56" s="73"/>
      <c r="AI56" s="76"/>
      <c r="AJ56" s="70"/>
      <c r="AK56" s="53"/>
      <c r="AL56" s="53"/>
      <c r="AM56" s="53"/>
      <c r="AN56" s="53"/>
      <c r="AO56" s="54"/>
      <c r="AP56" s="66"/>
      <c r="AQ56" s="54"/>
      <c r="AR56" s="66"/>
      <c r="AS56" s="67"/>
      <c r="AT56" s="67"/>
      <c r="AU56" s="68"/>
      <c r="AV56" s="68"/>
      <c r="AW56" s="67"/>
      <c r="AX56" s="69"/>
      <c r="AY56" s="68"/>
      <c r="AZ56" s="70"/>
      <c r="BA56" s="68"/>
      <c r="BB56" s="71"/>
      <c r="BC56" s="72"/>
      <c r="BD56" s="73"/>
      <c r="BE56" s="71"/>
      <c r="BF56" s="68"/>
      <c r="BG56" s="68"/>
      <c r="BH56" s="68"/>
      <c r="BI56" s="68"/>
      <c r="BJ56" s="74"/>
      <c r="BK56" s="75"/>
      <c r="BL56" s="68"/>
      <c r="BM56" s="73"/>
      <c r="BN56" s="73"/>
      <c r="BO56" s="76"/>
      <c r="BP56" s="70"/>
      <c r="BQ56" s="53"/>
      <c r="BR56" s="53"/>
      <c r="BS56" s="53"/>
      <c r="BT56" s="53"/>
      <c r="BU56" s="54"/>
      <c r="BV56" s="66"/>
      <c r="BW56" s="54"/>
      <c r="BX56" s="66"/>
      <c r="BY56" s="67"/>
      <c r="BZ56" s="67"/>
      <c r="CA56" s="68"/>
      <c r="CB56" s="68"/>
      <c r="CC56" s="67"/>
      <c r="CD56" s="69"/>
      <c r="CE56" s="68"/>
      <c r="CF56" s="70"/>
      <c r="CG56" s="68"/>
      <c r="CH56" s="71"/>
      <c r="CI56" s="72"/>
      <c r="CJ56" s="73"/>
      <c r="CK56" s="71"/>
      <c r="CL56" s="68"/>
      <c r="CM56" s="68"/>
      <c r="CN56" s="68"/>
      <c r="CO56" s="68"/>
      <c r="CP56" s="74"/>
      <c r="CQ56" s="75"/>
      <c r="CR56" s="68"/>
      <c r="CS56" s="73"/>
      <c r="CT56" s="73"/>
      <c r="CU56" s="76"/>
      <c r="CV56" s="70"/>
      <c r="CW56" s="53"/>
      <c r="CX56" s="53"/>
      <c r="CY56" s="53"/>
      <c r="CZ56" s="53"/>
      <c r="DA56" s="54"/>
      <c r="DB56" s="66"/>
      <c r="DC56" s="54"/>
      <c r="DD56" s="66"/>
      <c r="DE56" s="67"/>
      <c r="DF56" s="67"/>
      <c r="DG56" s="68"/>
      <c r="DH56" s="68"/>
      <c r="DI56" s="67"/>
      <c r="DJ56" s="69"/>
      <c r="DK56" s="68"/>
      <c r="DL56" s="70"/>
      <c r="DM56" s="68"/>
      <c r="DN56" s="71"/>
      <c r="DO56" s="72"/>
      <c r="DP56" s="73"/>
      <c r="DQ56" s="71"/>
      <c r="DR56" s="68"/>
      <c r="DS56" s="68"/>
      <c r="DT56" s="68"/>
      <c r="DU56" s="68"/>
      <c r="DV56" s="74"/>
      <c r="DW56" s="75"/>
      <c r="DX56" s="68"/>
      <c r="DY56" s="73"/>
      <c r="DZ56" s="73"/>
      <c r="EA56" s="76"/>
      <c r="EB56" s="70"/>
      <c r="EC56" s="53"/>
      <c r="ED56" s="53"/>
      <c r="EE56" s="53"/>
      <c r="EF56" s="53"/>
      <c r="EG56" s="54"/>
      <c r="EH56" s="66"/>
      <c r="EI56" s="54"/>
      <c r="EJ56" s="66"/>
      <c r="EK56" s="67"/>
      <c r="EL56" s="67"/>
      <c r="EM56" s="68"/>
      <c r="EN56" s="68"/>
      <c r="EO56" s="67"/>
      <c r="EP56" s="69"/>
      <c r="EQ56" s="68"/>
      <c r="ER56" s="70"/>
      <c r="ES56" s="68"/>
      <c r="ET56" s="71"/>
      <c r="EU56" s="72"/>
      <c r="EV56" s="73"/>
      <c r="EW56" s="71"/>
      <c r="EX56" s="68"/>
      <c r="EY56" s="68"/>
      <c r="EZ56" s="68"/>
      <c r="FA56" s="68"/>
      <c r="FB56" s="74"/>
      <c r="FC56" s="75"/>
      <c r="FD56" s="68"/>
      <c r="FE56" s="73"/>
      <c r="FF56" s="73"/>
      <c r="FG56" s="76"/>
      <c r="FH56" s="70"/>
      <c r="FI56" s="53"/>
      <c r="FJ56" s="53"/>
      <c r="FK56" s="53"/>
      <c r="FL56" s="53"/>
      <c r="FM56" s="54"/>
      <c r="FN56" s="66"/>
      <c r="FO56" s="54"/>
      <c r="FP56" s="66"/>
      <c r="FQ56" s="67"/>
      <c r="FR56" s="67"/>
      <c r="FS56" s="68"/>
      <c r="FT56" s="68"/>
      <c r="FU56" s="67"/>
      <c r="FV56" s="69"/>
      <c r="FW56" s="68"/>
      <c r="FX56" s="70"/>
      <c r="FY56" s="68"/>
      <c r="FZ56" s="71"/>
      <c r="GA56" s="72"/>
      <c r="GB56" s="73"/>
      <c r="GC56" s="71"/>
      <c r="GD56" s="68"/>
      <c r="GE56" s="68"/>
      <c r="GF56" s="68"/>
      <c r="GG56" s="68"/>
      <c r="GH56" s="74"/>
      <c r="GI56" s="75"/>
      <c r="GJ56" s="68"/>
      <c r="GK56" s="73"/>
      <c r="GL56" s="73"/>
      <c r="GM56" s="76"/>
      <c r="GN56" s="70"/>
      <c r="GO56" s="53"/>
      <c r="GP56" s="53"/>
      <c r="GQ56" s="53"/>
      <c r="GR56" s="53"/>
      <c r="GS56" s="54"/>
      <c r="GT56" s="66"/>
      <c r="GU56" s="54"/>
      <c r="GV56" s="66"/>
      <c r="GW56" s="67"/>
      <c r="GX56" s="67"/>
      <c r="GY56" s="68"/>
      <c r="GZ56" s="68"/>
      <c r="HA56" s="67"/>
      <c r="HB56" s="69"/>
      <c r="HC56" s="68"/>
      <c r="HD56" s="70"/>
      <c r="HE56" s="68"/>
      <c r="HF56" s="71"/>
      <c r="HG56" s="72"/>
      <c r="HH56" s="73"/>
      <c r="HI56" s="71"/>
      <c r="HJ56" s="68"/>
      <c r="HK56" s="68"/>
      <c r="HL56" s="68"/>
      <c r="HM56" s="68"/>
      <c r="HN56" s="74"/>
      <c r="HO56" s="75"/>
      <c r="HP56" s="68"/>
      <c r="HQ56" s="73"/>
      <c r="HR56" s="73"/>
      <c r="HS56" s="76"/>
      <c r="HT56" s="70"/>
      <c r="HU56" s="53"/>
      <c r="HV56" s="53"/>
      <c r="HW56" s="53"/>
      <c r="HX56" s="53"/>
      <c r="HY56" s="54"/>
      <c r="HZ56" s="66"/>
      <c r="IA56" s="54"/>
      <c r="IB56" s="66"/>
      <c r="IC56" s="67"/>
      <c r="ID56" s="67"/>
      <c r="IE56" s="68"/>
      <c r="IF56" s="68"/>
      <c r="IG56" s="67"/>
      <c r="IH56" s="69"/>
      <c r="II56" s="68"/>
      <c r="IJ56" s="70"/>
      <c r="IK56" s="68"/>
      <c r="IL56" s="71"/>
      <c r="IM56" s="72"/>
      <c r="IN56" s="73"/>
      <c r="IO56" s="71"/>
      <c r="IP56" s="68"/>
      <c r="IQ56" s="68"/>
      <c r="IR56" s="68"/>
      <c r="IS56" s="68"/>
      <c r="IT56" s="74"/>
      <c r="IU56" s="75"/>
      <c r="IV56" s="68"/>
    </row>
    <row r="57" spans="1:256" s="77" customFormat="1" ht="12.75">
      <c r="A57" s="53">
        <v>115</v>
      </c>
      <c r="B57" s="53" t="s">
        <v>80</v>
      </c>
      <c r="C57" s="53" t="b">
        <f t="shared" si="4"/>
        <v>1</v>
      </c>
      <c r="D57" s="53">
        <v>115</v>
      </c>
      <c r="E57" s="55" t="s">
        <v>80</v>
      </c>
      <c r="F57" s="56">
        <v>140.57</v>
      </c>
      <c r="G57" s="55">
        <f t="shared" si="2"/>
        <v>500607.72</v>
      </c>
      <c r="H57" s="56">
        <v>27.34</v>
      </c>
      <c r="I57" s="3">
        <f t="shared" si="5"/>
        <v>48682.42</v>
      </c>
      <c r="J57" s="3">
        <v>19.43</v>
      </c>
      <c r="K57" s="57">
        <v>0</v>
      </c>
      <c r="L57" s="57">
        <f t="shared" si="6"/>
        <v>37225.16</v>
      </c>
      <c r="M57" s="3">
        <f t="shared" si="7"/>
        <v>0</v>
      </c>
      <c r="N57" s="64">
        <v>0</v>
      </c>
      <c r="O57" s="57">
        <f t="shared" si="8"/>
        <v>0</v>
      </c>
      <c r="P57" s="58">
        <v>0</v>
      </c>
      <c r="Q57" s="58">
        <f t="shared" si="9"/>
        <v>0</v>
      </c>
      <c r="R57" s="59">
        <f t="shared" si="10"/>
        <v>586515.3</v>
      </c>
      <c r="S57" s="65">
        <v>405066</v>
      </c>
      <c r="T57" s="61">
        <f t="shared" si="11"/>
        <v>181449.30000000005</v>
      </c>
      <c r="U57" s="58">
        <v>418638</v>
      </c>
      <c r="V57" s="62">
        <f t="shared" si="12"/>
        <v>401892.48</v>
      </c>
      <c r="W57" s="61">
        <v>698752.31</v>
      </c>
      <c r="X57" s="57">
        <f t="shared" si="3"/>
        <v>1118004</v>
      </c>
      <c r="Y57" s="62">
        <f t="shared" si="13"/>
        <v>583341.78</v>
      </c>
      <c r="Z57" s="57">
        <v>652271.8300000001</v>
      </c>
      <c r="AA57" s="62">
        <f t="shared" si="14"/>
        <v>619658.24</v>
      </c>
      <c r="AB57" s="63">
        <f t="shared" si="15"/>
        <v>619658.24</v>
      </c>
      <c r="AC57" s="53"/>
      <c r="AD57" s="53"/>
      <c r="AE57" s="53"/>
      <c r="AF57" s="54"/>
      <c r="AG57" s="73"/>
      <c r="AH57" s="73"/>
      <c r="AI57" s="76"/>
      <c r="AJ57" s="70"/>
      <c r="AK57" s="53"/>
      <c r="AL57" s="53"/>
      <c r="AM57" s="53"/>
      <c r="AN57" s="53"/>
      <c r="AO57" s="54"/>
      <c r="AP57" s="66"/>
      <c r="AQ57" s="54"/>
      <c r="AR57" s="66"/>
      <c r="AS57" s="67"/>
      <c r="AT57" s="67"/>
      <c r="AU57" s="68"/>
      <c r="AV57" s="68"/>
      <c r="AW57" s="67"/>
      <c r="AX57" s="69"/>
      <c r="AY57" s="68"/>
      <c r="AZ57" s="70"/>
      <c r="BA57" s="68"/>
      <c r="BB57" s="71"/>
      <c r="BC57" s="72"/>
      <c r="BD57" s="73"/>
      <c r="BE57" s="71"/>
      <c r="BF57" s="68"/>
      <c r="BG57" s="68"/>
      <c r="BH57" s="68"/>
      <c r="BI57" s="68"/>
      <c r="BJ57" s="74"/>
      <c r="BK57" s="75"/>
      <c r="BL57" s="68"/>
      <c r="BM57" s="73"/>
      <c r="BN57" s="73"/>
      <c r="BO57" s="76"/>
      <c r="BP57" s="70"/>
      <c r="BQ57" s="53"/>
      <c r="BR57" s="53"/>
      <c r="BS57" s="53"/>
      <c r="BT57" s="53"/>
      <c r="BU57" s="54"/>
      <c r="BV57" s="66"/>
      <c r="BW57" s="54"/>
      <c r="BX57" s="66"/>
      <c r="BY57" s="67"/>
      <c r="BZ57" s="67"/>
      <c r="CA57" s="68"/>
      <c r="CB57" s="68"/>
      <c r="CC57" s="67"/>
      <c r="CD57" s="69"/>
      <c r="CE57" s="68"/>
      <c r="CF57" s="70"/>
      <c r="CG57" s="68"/>
      <c r="CH57" s="71"/>
      <c r="CI57" s="72"/>
      <c r="CJ57" s="73"/>
      <c r="CK57" s="71"/>
      <c r="CL57" s="68"/>
      <c r="CM57" s="68"/>
      <c r="CN57" s="68"/>
      <c r="CO57" s="68"/>
      <c r="CP57" s="74"/>
      <c r="CQ57" s="75"/>
      <c r="CR57" s="68"/>
      <c r="CS57" s="73"/>
      <c r="CT57" s="73"/>
      <c r="CU57" s="76"/>
      <c r="CV57" s="70"/>
      <c r="CW57" s="53"/>
      <c r="CX57" s="53"/>
      <c r="CY57" s="53"/>
      <c r="CZ57" s="53"/>
      <c r="DA57" s="54"/>
      <c r="DB57" s="66"/>
      <c r="DC57" s="54"/>
      <c r="DD57" s="66"/>
      <c r="DE57" s="67"/>
      <c r="DF57" s="67"/>
      <c r="DG57" s="68"/>
      <c r="DH57" s="68"/>
      <c r="DI57" s="67"/>
      <c r="DJ57" s="69"/>
      <c r="DK57" s="68"/>
      <c r="DL57" s="70"/>
      <c r="DM57" s="68"/>
      <c r="DN57" s="71"/>
      <c r="DO57" s="72"/>
      <c r="DP57" s="73"/>
      <c r="DQ57" s="71"/>
      <c r="DR57" s="68"/>
      <c r="DS57" s="68"/>
      <c r="DT57" s="68"/>
      <c r="DU57" s="68"/>
      <c r="DV57" s="74"/>
      <c r="DW57" s="75"/>
      <c r="DX57" s="68"/>
      <c r="DY57" s="73"/>
      <c r="DZ57" s="73"/>
      <c r="EA57" s="76"/>
      <c r="EB57" s="70"/>
      <c r="EC57" s="53"/>
      <c r="ED57" s="53"/>
      <c r="EE57" s="53"/>
      <c r="EF57" s="53"/>
      <c r="EG57" s="54"/>
      <c r="EH57" s="66"/>
      <c r="EI57" s="54"/>
      <c r="EJ57" s="66"/>
      <c r="EK57" s="67"/>
      <c r="EL57" s="67"/>
      <c r="EM57" s="68"/>
      <c r="EN57" s="68"/>
      <c r="EO57" s="67"/>
      <c r="EP57" s="69"/>
      <c r="EQ57" s="68"/>
      <c r="ER57" s="70"/>
      <c r="ES57" s="68"/>
      <c r="ET57" s="71"/>
      <c r="EU57" s="72"/>
      <c r="EV57" s="73"/>
      <c r="EW57" s="71"/>
      <c r="EX57" s="68"/>
      <c r="EY57" s="68"/>
      <c r="EZ57" s="68"/>
      <c r="FA57" s="68"/>
      <c r="FB57" s="74"/>
      <c r="FC57" s="75"/>
      <c r="FD57" s="68"/>
      <c r="FE57" s="73"/>
      <c r="FF57" s="73"/>
      <c r="FG57" s="76"/>
      <c r="FH57" s="70"/>
      <c r="FI57" s="53"/>
      <c r="FJ57" s="53"/>
      <c r="FK57" s="53"/>
      <c r="FL57" s="53"/>
      <c r="FM57" s="54"/>
      <c r="FN57" s="66"/>
      <c r="FO57" s="54"/>
      <c r="FP57" s="66"/>
      <c r="FQ57" s="67"/>
      <c r="FR57" s="67"/>
      <c r="FS57" s="68"/>
      <c r="FT57" s="68"/>
      <c r="FU57" s="67"/>
      <c r="FV57" s="69"/>
      <c r="FW57" s="68"/>
      <c r="FX57" s="70"/>
      <c r="FY57" s="68"/>
      <c r="FZ57" s="71"/>
      <c r="GA57" s="72"/>
      <c r="GB57" s="73"/>
      <c r="GC57" s="71"/>
      <c r="GD57" s="68"/>
      <c r="GE57" s="68"/>
      <c r="GF57" s="68"/>
      <c r="GG57" s="68"/>
      <c r="GH57" s="74"/>
      <c r="GI57" s="75"/>
      <c r="GJ57" s="68"/>
      <c r="GK57" s="73"/>
      <c r="GL57" s="73"/>
      <c r="GM57" s="76"/>
      <c r="GN57" s="70"/>
      <c r="GO57" s="53"/>
      <c r="GP57" s="53"/>
      <c r="GQ57" s="53"/>
      <c r="GR57" s="53"/>
      <c r="GS57" s="54"/>
      <c r="GT57" s="66"/>
      <c r="GU57" s="54"/>
      <c r="GV57" s="66"/>
      <c r="GW57" s="67"/>
      <c r="GX57" s="67"/>
      <c r="GY57" s="68"/>
      <c r="GZ57" s="68"/>
      <c r="HA57" s="67"/>
      <c r="HB57" s="69"/>
      <c r="HC57" s="68"/>
      <c r="HD57" s="70"/>
      <c r="HE57" s="68"/>
      <c r="HF57" s="71"/>
      <c r="HG57" s="72"/>
      <c r="HH57" s="73"/>
      <c r="HI57" s="71"/>
      <c r="HJ57" s="68"/>
      <c r="HK57" s="68"/>
      <c r="HL57" s="68"/>
      <c r="HM57" s="68"/>
      <c r="HN57" s="74"/>
      <c r="HO57" s="75"/>
      <c r="HP57" s="68"/>
      <c r="HQ57" s="73"/>
      <c r="HR57" s="73"/>
      <c r="HS57" s="76"/>
      <c r="HT57" s="70"/>
      <c r="HU57" s="53"/>
      <c r="HV57" s="53"/>
      <c r="HW57" s="53"/>
      <c r="HX57" s="53"/>
      <c r="HY57" s="54"/>
      <c r="HZ57" s="66"/>
      <c r="IA57" s="54"/>
      <c r="IB57" s="66"/>
      <c r="IC57" s="67"/>
      <c r="ID57" s="67"/>
      <c r="IE57" s="68"/>
      <c r="IF57" s="68"/>
      <c r="IG57" s="67"/>
      <c r="IH57" s="69"/>
      <c r="II57" s="68"/>
      <c r="IJ57" s="70"/>
      <c r="IK57" s="68"/>
      <c r="IL57" s="71"/>
      <c r="IM57" s="72"/>
      <c r="IN57" s="73"/>
      <c r="IO57" s="71"/>
      <c r="IP57" s="68"/>
      <c r="IQ57" s="68"/>
      <c r="IR57" s="68"/>
      <c r="IS57" s="68"/>
      <c r="IT57" s="74"/>
      <c r="IU57" s="75"/>
      <c r="IV57" s="68"/>
    </row>
    <row r="58" spans="1:256" s="77" customFormat="1" ht="12.75">
      <c r="A58" s="53">
        <v>117</v>
      </c>
      <c r="B58" s="53" t="s">
        <v>81</v>
      </c>
      <c r="C58" s="53" t="b">
        <f t="shared" si="4"/>
        <v>1</v>
      </c>
      <c r="D58" s="53">
        <v>117</v>
      </c>
      <c r="E58" s="55" t="s">
        <v>81</v>
      </c>
      <c r="F58" s="56">
        <v>58.68</v>
      </c>
      <c r="G58" s="55">
        <f t="shared" si="2"/>
        <v>208975.32</v>
      </c>
      <c r="H58" s="56">
        <v>13.92</v>
      </c>
      <c r="I58" s="3">
        <f t="shared" si="5"/>
        <v>24786.37</v>
      </c>
      <c r="J58" s="3">
        <v>5.26</v>
      </c>
      <c r="K58" s="57">
        <v>0</v>
      </c>
      <c r="L58" s="57">
        <f t="shared" si="6"/>
        <v>10077.42</v>
      </c>
      <c r="M58" s="3">
        <f t="shared" si="7"/>
        <v>0</v>
      </c>
      <c r="N58" s="64">
        <v>0</v>
      </c>
      <c r="O58" s="57">
        <f t="shared" si="8"/>
        <v>0</v>
      </c>
      <c r="P58" s="58">
        <v>0</v>
      </c>
      <c r="Q58" s="58">
        <f t="shared" si="9"/>
        <v>0</v>
      </c>
      <c r="R58" s="59">
        <f t="shared" si="10"/>
        <v>243839.11000000002</v>
      </c>
      <c r="S58" s="65">
        <v>215601</v>
      </c>
      <c r="T58" s="61">
        <f t="shared" si="11"/>
        <v>28238.110000000015</v>
      </c>
      <c r="U58" s="58">
        <v>190872</v>
      </c>
      <c r="V58" s="62">
        <f t="shared" si="12"/>
        <v>183237.12</v>
      </c>
      <c r="W58" s="61">
        <v>251594.25</v>
      </c>
      <c r="X58" s="57">
        <f t="shared" si="3"/>
        <v>402551</v>
      </c>
      <c r="Y58" s="62">
        <f t="shared" si="13"/>
        <v>211475.23</v>
      </c>
      <c r="Z58" s="57">
        <v>256478.52999999997</v>
      </c>
      <c r="AA58" s="62">
        <f t="shared" si="14"/>
        <v>243654.6</v>
      </c>
      <c r="AB58" s="63">
        <f t="shared" si="15"/>
        <v>243654.6</v>
      </c>
      <c r="AC58" s="53"/>
      <c r="AD58" s="53"/>
      <c r="AE58" s="53"/>
      <c r="AF58" s="54"/>
      <c r="AG58" s="73"/>
      <c r="AH58" s="73"/>
      <c r="AI58" s="76"/>
      <c r="AJ58" s="70"/>
      <c r="AK58" s="53"/>
      <c r="AL58" s="53"/>
      <c r="AM58" s="53"/>
      <c r="AN58" s="53"/>
      <c r="AO58" s="54"/>
      <c r="AP58" s="66"/>
      <c r="AQ58" s="54"/>
      <c r="AR58" s="66"/>
      <c r="AS58" s="67"/>
      <c r="AT58" s="67"/>
      <c r="AU58" s="68"/>
      <c r="AV58" s="68"/>
      <c r="AW58" s="67"/>
      <c r="AX58" s="69"/>
      <c r="AY58" s="68"/>
      <c r="AZ58" s="70"/>
      <c r="BA58" s="68"/>
      <c r="BB58" s="71"/>
      <c r="BC58" s="72"/>
      <c r="BD58" s="73"/>
      <c r="BE58" s="71"/>
      <c r="BF58" s="68"/>
      <c r="BG58" s="68"/>
      <c r="BH58" s="68"/>
      <c r="BI58" s="68"/>
      <c r="BJ58" s="74"/>
      <c r="BK58" s="75"/>
      <c r="BL58" s="68"/>
      <c r="BM58" s="73"/>
      <c r="BN58" s="73"/>
      <c r="BO58" s="76"/>
      <c r="BP58" s="70"/>
      <c r="BQ58" s="53"/>
      <c r="BR58" s="53"/>
      <c r="BS58" s="53"/>
      <c r="BT58" s="53"/>
      <c r="BU58" s="54"/>
      <c r="BV58" s="66"/>
      <c r="BW58" s="54"/>
      <c r="BX58" s="66"/>
      <c r="BY58" s="67"/>
      <c r="BZ58" s="67"/>
      <c r="CA58" s="68"/>
      <c r="CB58" s="68"/>
      <c r="CC58" s="67"/>
      <c r="CD58" s="69"/>
      <c r="CE58" s="68"/>
      <c r="CF58" s="70"/>
      <c r="CG58" s="68"/>
      <c r="CH58" s="71"/>
      <c r="CI58" s="72"/>
      <c r="CJ58" s="73"/>
      <c r="CK58" s="71"/>
      <c r="CL58" s="68"/>
      <c r="CM58" s="68"/>
      <c r="CN58" s="68"/>
      <c r="CO58" s="68"/>
      <c r="CP58" s="74"/>
      <c r="CQ58" s="75"/>
      <c r="CR58" s="68"/>
      <c r="CS58" s="73"/>
      <c r="CT58" s="73"/>
      <c r="CU58" s="76"/>
      <c r="CV58" s="70"/>
      <c r="CW58" s="53"/>
      <c r="CX58" s="53"/>
      <c r="CY58" s="53"/>
      <c r="CZ58" s="53"/>
      <c r="DA58" s="54"/>
      <c r="DB58" s="66"/>
      <c r="DC58" s="54"/>
      <c r="DD58" s="66"/>
      <c r="DE58" s="67"/>
      <c r="DF58" s="67"/>
      <c r="DG58" s="68"/>
      <c r="DH58" s="68"/>
      <c r="DI58" s="67"/>
      <c r="DJ58" s="69"/>
      <c r="DK58" s="68"/>
      <c r="DL58" s="70"/>
      <c r="DM58" s="68"/>
      <c r="DN58" s="71"/>
      <c r="DO58" s="72"/>
      <c r="DP58" s="73"/>
      <c r="DQ58" s="71"/>
      <c r="DR58" s="68"/>
      <c r="DS58" s="68"/>
      <c r="DT58" s="68"/>
      <c r="DU58" s="68"/>
      <c r="DV58" s="74"/>
      <c r="DW58" s="75"/>
      <c r="DX58" s="68"/>
      <c r="DY58" s="73"/>
      <c r="DZ58" s="73"/>
      <c r="EA58" s="76"/>
      <c r="EB58" s="70"/>
      <c r="EC58" s="53"/>
      <c r="ED58" s="53"/>
      <c r="EE58" s="53"/>
      <c r="EF58" s="53"/>
      <c r="EG58" s="54"/>
      <c r="EH58" s="66"/>
      <c r="EI58" s="54"/>
      <c r="EJ58" s="66"/>
      <c r="EK58" s="67"/>
      <c r="EL58" s="67"/>
      <c r="EM58" s="68"/>
      <c r="EN58" s="68"/>
      <c r="EO58" s="67"/>
      <c r="EP58" s="69"/>
      <c r="EQ58" s="68"/>
      <c r="ER58" s="70"/>
      <c r="ES58" s="68"/>
      <c r="ET58" s="71"/>
      <c r="EU58" s="72"/>
      <c r="EV58" s="73"/>
      <c r="EW58" s="71"/>
      <c r="EX58" s="68"/>
      <c r="EY58" s="68"/>
      <c r="EZ58" s="68"/>
      <c r="FA58" s="68"/>
      <c r="FB58" s="74"/>
      <c r="FC58" s="75"/>
      <c r="FD58" s="68"/>
      <c r="FE58" s="73"/>
      <c r="FF58" s="73"/>
      <c r="FG58" s="76"/>
      <c r="FH58" s="70"/>
      <c r="FI58" s="53"/>
      <c r="FJ58" s="53"/>
      <c r="FK58" s="53"/>
      <c r="FL58" s="53"/>
      <c r="FM58" s="54"/>
      <c r="FN58" s="66"/>
      <c r="FO58" s="54"/>
      <c r="FP58" s="66"/>
      <c r="FQ58" s="67"/>
      <c r="FR58" s="67"/>
      <c r="FS58" s="68"/>
      <c r="FT58" s="68"/>
      <c r="FU58" s="67"/>
      <c r="FV58" s="69"/>
      <c r="FW58" s="68"/>
      <c r="FX58" s="70"/>
      <c r="FY58" s="68"/>
      <c r="FZ58" s="71"/>
      <c r="GA58" s="72"/>
      <c r="GB58" s="73"/>
      <c r="GC58" s="71"/>
      <c r="GD58" s="68"/>
      <c r="GE58" s="68"/>
      <c r="GF58" s="68"/>
      <c r="GG58" s="68"/>
      <c r="GH58" s="74"/>
      <c r="GI58" s="75"/>
      <c r="GJ58" s="68"/>
      <c r="GK58" s="73"/>
      <c r="GL58" s="73"/>
      <c r="GM58" s="76"/>
      <c r="GN58" s="70"/>
      <c r="GO58" s="53"/>
      <c r="GP58" s="53"/>
      <c r="GQ58" s="53"/>
      <c r="GR58" s="53"/>
      <c r="GS58" s="54"/>
      <c r="GT58" s="66"/>
      <c r="GU58" s="54"/>
      <c r="GV58" s="66"/>
      <c r="GW58" s="67"/>
      <c r="GX58" s="67"/>
      <c r="GY58" s="68"/>
      <c r="GZ58" s="68"/>
      <c r="HA58" s="67"/>
      <c r="HB58" s="69"/>
      <c r="HC58" s="68"/>
      <c r="HD58" s="70"/>
      <c r="HE58" s="68"/>
      <c r="HF58" s="71"/>
      <c r="HG58" s="72"/>
      <c r="HH58" s="73"/>
      <c r="HI58" s="71"/>
      <c r="HJ58" s="68"/>
      <c r="HK58" s="68"/>
      <c r="HL58" s="68"/>
      <c r="HM58" s="68"/>
      <c r="HN58" s="74"/>
      <c r="HO58" s="75"/>
      <c r="HP58" s="68"/>
      <c r="HQ58" s="73"/>
      <c r="HR58" s="73"/>
      <c r="HS58" s="76"/>
      <c r="HT58" s="70"/>
      <c r="HU58" s="53"/>
      <c r="HV58" s="53"/>
      <c r="HW58" s="53"/>
      <c r="HX58" s="53"/>
      <c r="HY58" s="54"/>
      <c r="HZ58" s="66"/>
      <c r="IA58" s="54"/>
      <c r="IB58" s="66"/>
      <c r="IC58" s="67"/>
      <c r="ID58" s="67"/>
      <c r="IE58" s="68"/>
      <c r="IF58" s="68"/>
      <c r="IG58" s="67"/>
      <c r="IH58" s="69"/>
      <c r="II58" s="68"/>
      <c r="IJ58" s="70"/>
      <c r="IK58" s="68"/>
      <c r="IL58" s="71"/>
      <c r="IM58" s="72"/>
      <c r="IN58" s="73"/>
      <c r="IO58" s="71"/>
      <c r="IP58" s="68"/>
      <c r="IQ58" s="68"/>
      <c r="IR58" s="68"/>
      <c r="IS58" s="68"/>
      <c r="IT58" s="74"/>
      <c r="IU58" s="75"/>
      <c r="IV58" s="68"/>
    </row>
    <row r="59" spans="1:256" s="77" customFormat="1" ht="12.75">
      <c r="A59" s="53">
        <v>119</v>
      </c>
      <c r="B59" s="53" t="s">
        <v>82</v>
      </c>
      <c r="C59" s="53" t="b">
        <f t="shared" si="4"/>
        <v>1</v>
      </c>
      <c r="D59" s="53">
        <v>119</v>
      </c>
      <c r="E59" s="55" t="s">
        <v>82</v>
      </c>
      <c r="F59" s="56">
        <v>127.66</v>
      </c>
      <c r="G59" s="55">
        <f t="shared" si="2"/>
        <v>454631.73</v>
      </c>
      <c r="H59" s="56">
        <v>62</v>
      </c>
      <c r="I59" s="3">
        <f t="shared" si="5"/>
        <v>110399.06</v>
      </c>
      <c r="J59" s="3">
        <v>36.76</v>
      </c>
      <c r="K59" s="57">
        <v>1</v>
      </c>
      <c r="L59" s="57">
        <f t="shared" si="6"/>
        <v>70427.01</v>
      </c>
      <c r="M59" s="3">
        <f t="shared" si="7"/>
        <v>696.77</v>
      </c>
      <c r="N59" s="64">
        <v>0</v>
      </c>
      <c r="O59" s="57">
        <f t="shared" si="8"/>
        <v>0</v>
      </c>
      <c r="P59" s="58">
        <v>0</v>
      </c>
      <c r="Q59" s="58">
        <f t="shared" si="9"/>
        <v>0</v>
      </c>
      <c r="R59" s="59">
        <f t="shared" si="10"/>
        <v>636154.5700000001</v>
      </c>
      <c r="S59" s="65">
        <v>172791</v>
      </c>
      <c r="T59" s="61">
        <f t="shared" si="11"/>
        <v>463363.57000000007</v>
      </c>
      <c r="U59" s="58">
        <v>329178</v>
      </c>
      <c r="V59" s="62">
        <f t="shared" si="12"/>
        <v>316010.88</v>
      </c>
      <c r="W59" s="61">
        <v>787403.55</v>
      </c>
      <c r="X59" s="57">
        <f t="shared" si="3"/>
        <v>1259846</v>
      </c>
      <c r="Y59" s="62">
        <f t="shared" si="13"/>
        <v>779374.4500000001</v>
      </c>
      <c r="Z59" s="57">
        <v>779168.0900000001</v>
      </c>
      <c r="AA59" s="62">
        <f t="shared" si="14"/>
        <v>740209.69</v>
      </c>
      <c r="AB59" s="63">
        <f t="shared" si="15"/>
        <v>779374.4500000001</v>
      </c>
      <c r="AC59" s="53"/>
      <c r="AD59" s="53"/>
      <c r="AE59" s="53"/>
      <c r="AF59" s="54"/>
      <c r="AG59" s="73"/>
      <c r="AH59" s="73"/>
      <c r="AI59" s="76"/>
      <c r="AJ59" s="70"/>
      <c r="AK59" s="53"/>
      <c r="AL59" s="53"/>
      <c r="AM59" s="53"/>
      <c r="AN59" s="53"/>
      <c r="AO59" s="54"/>
      <c r="AP59" s="66"/>
      <c r="AQ59" s="54"/>
      <c r="AR59" s="66"/>
      <c r="AS59" s="67"/>
      <c r="AT59" s="67"/>
      <c r="AU59" s="68"/>
      <c r="AV59" s="68"/>
      <c r="AW59" s="67"/>
      <c r="AX59" s="69"/>
      <c r="AY59" s="68"/>
      <c r="AZ59" s="70"/>
      <c r="BA59" s="68"/>
      <c r="BB59" s="71"/>
      <c r="BC59" s="72"/>
      <c r="BD59" s="73"/>
      <c r="BE59" s="71"/>
      <c r="BF59" s="68"/>
      <c r="BG59" s="68"/>
      <c r="BH59" s="68"/>
      <c r="BI59" s="68"/>
      <c r="BJ59" s="74"/>
      <c r="BK59" s="75"/>
      <c r="BL59" s="68"/>
      <c r="BM59" s="73"/>
      <c r="BN59" s="73"/>
      <c r="BO59" s="76"/>
      <c r="BP59" s="70"/>
      <c r="BQ59" s="53"/>
      <c r="BR59" s="53"/>
      <c r="BS59" s="53"/>
      <c r="BT59" s="53"/>
      <c r="BU59" s="54"/>
      <c r="BV59" s="66"/>
      <c r="BW59" s="54"/>
      <c r="BX59" s="66"/>
      <c r="BY59" s="67"/>
      <c r="BZ59" s="67"/>
      <c r="CA59" s="68"/>
      <c r="CB59" s="68"/>
      <c r="CC59" s="67"/>
      <c r="CD59" s="69"/>
      <c r="CE59" s="68"/>
      <c r="CF59" s="70"/>
      <c r="CG59" s="68"/>
      <c r="CH59" s="71"/>
      <c r="CI59" s="72"/>
      <c r="CJ59" s="73"/>
      <c r="CK59" s="71"/>
      <c r="CL59" s="68"/>
      <c r="CM59" s="68"/>
      <c r="CN59" s="68"/>
      <c r="CO59" s="68"/>
      <c r="CP59" s="74"/>
      <c r="CQ59" s="75"/>
      <c r="CR59" s="68"/>
      <c r="CS59" s="73"/>
      <c r="CT59" s="73"/>
      <c r="CU59" s="76"/>
      <c r="CV59" s="70"/>
      <c r="CW59" s="53"/>
      <c r="CX59" s="53"/>
      <c r="CY59" s="53"/>
      <c r="CZ59" s="53"/>
      <c r="DA59" s="54"/>
      <c r="DB59" s="66"/>
      <c r="DC59" s="54"/>
      <c r="DD59" s="66"/>
      <c r="DE59" s="67"/>
      <c r="DF59" s="67"/>
      <c r="DG59" s="68"/>
      <c r="DH59" s="68"/>
      <c r="DI59" s="67"/>
      <c r="DJ59" s="69"/>
      <c r="DK59" s="68"/>
      <c r="DL59" s="70"/>
      <c r="DM59" s="68"/>
      <c r="DN59" s="71"/>
      <c r="DO59" s="72"/>
      <c r="DP59" s="73"/>
      <c r="DQ59" s="71"/>
      <c r="DR59" s="68"/>
      <c r="DS59" s="68"/>
      <c r="DT59" s="68"/>
      <c r="DU59" s="68"/>
      <c r="DV59" s="74"/>
      <c r="DW59" s="75"/>
      <c r="DX59" s="68"/>
      <c r="DY59" s="73"/>
      <c r="DZ59" s="73"/>
      <c r="EA59" s="76"/>
      <c r="EB59" s="70"/>
      <c r="EC59" s="53"/>
      <c r="ED59" s="53"/>
      <c r="EE59" s="53"/>
      <c r="EF59" s="53"/>
      <c r="EG59" s="54"/>
      <c r="EH59" s="66"/>
      <c r="EI59" s="54"/>
      <c r="EJ59" s="66"/>
      <c r="EK59" s="67"/>
      <c r="EL59" s="67"/>
      <c r="EM59" s="68"/>
      <c r="EN59" s="68"/>
      <c r="EO59" s="67"/>
      <c r="EP59" s="69"/>
      <c r="EQ59" s="68"/>
      <c r="ER59" s="70"/>
      <c r="ES59" s="68"/>
      <c r="ET59" s="71"/>
      <c r="EU59" s="72"/>
      <c r="EV59" s="73"/>
      <c r="EW59" s="71"/>
      <c r="EX59" s="68"/>
      <c r="EY59" s="68"/>
      <c r="EZ59" s="68"/>
      <c r="FA59" s="68"/>
      <c r="FB59" s="74"/>
      <c r="FC59" s="75"/>
      <c r="FD59" s="68"/>
      <c r="FE59" s="73"/>
      <c r="FF59" s="73"/>
      <c r="FG59" s="76"/>
      <c r="FH59" s="70"/>
      <c r="FI59" s="53"/>
      <c r="FJ59" s="53"/>
      <c r="FK59" s="53"/>
      <c r="FL59" s="53"/>
      <c r="FM59" s="54"/>
      <c r="FN59" s="66"/>
      <c r="FO59" s="54"/>
      <c r="FP59" s="66"/>
      <c r="FQ59" s="67"/>
      <c r="FR59" s="67"/>
      <c r="FS59" s="68"/>
      <c r="FT59" s="68"/>
      <c r="FU59" s="67"/>
      <c r="FV59" s="69"/>
      <c r="FW59" s="68"/>
      <c r="FX59" s="70"/>
      <c r="FY59" s="68"/>
      <c r="FZ59" s="71"/>
      <c r="GA59" s="72"/>
      <c r="GB59" s="73"/>
      <c r="GC59" s="71"/>
      <c r="GD59" s="68"/>
      <c r="GE59" s="68"/>
      <c r="GF59" s="68"/>
      <c r="GG59" s="68"/>
      <c r="GH59" s="74"/>
      <c r="GI59" s="75"/>
      <c r="GJ59" s="68"/>
      <c r="GK59" s="73"/>
      <c r="GL59" s="73"/>
      <c r="GM59" s="76"/>
      <c r="GN59" s="70"/>
      <c r="GO59" s="53"/>
      <c r="GP59" s="53"/>
      <c r="GQ59" s="53"/>
      <c r="GR59" s="53"/>
      <c r="GS59" s="54"/>
      <c r="GT59" s="66"/>
      <c r="GU59" s="54"/>
      <c r="GV59" s="66"/>
      <c r="GW59" s="67"/>
      <c r="GX59" s="67"/>
      <c r="GY59" s="68"/>
      <c r="GZ59" s="68"/>
      <c r="HA59" s="67"/>
      <c r="HB59" s="69"/>
      <c r="HC59" s="68"/>
      <c r="HD59" s="70"/>
      <c r="HE59" s="68"/>
      <c r="HF59" s="71"/>
      <c r="HG59" s="72"/>
      <c r="HH59" s="73"/>
      <c r="HI59" s="71"/>
      <c r="HJ59" s="68"/>
      <c r="HK59" s="68"/>
      <c r="HL59" s="68"/>
      <c r="HM59" s="68"/>
      <c r="HN59" s="74"/>
      <c r="HO59" s="75"/>
      <c r="HP59" s="68"/>
      <c r="HQ59" s="73"/>
      <c r="HR59" s="73"/>
      <c r="HS59" s="76"/>
      <c r="HT59" s="70"/>
      <c r="HU59" s="53"/>
      <c r="HV59" s="53"/>
      <c r="HW59" s="53"/>
      <c r="HX59" s="53"/>
      <c r="HY59" s="54"/>
      <c r="HZ59" s="66"/>
      <c r="IA59" s="54"/>
      <c r="IB59" s="66"/>
      <c r="IC59" s="67"/>
      <c r="ID59" s="67"/>
      <c r="IE59" s="68"/>
      <c r="IF59" s="68"/>
      <c r="IG59" s="67"/>
      <c r="IH59" s="69"/>
      <c r="II59" s="68"/>
      <c r="IJ59" s="70"/>
      <c r="IK59" s="68"/>
      <c r="IL59" s="71"/>
      <c r="IM59" s="72"/>
      <c r="IN59" s="73"/>
      <c r="IO59" s="71"/>
      <c r="IP59" s="68"/>
      <c r="IQ59" s="68"/>
      <c r="IR59" s="68"/>
      <c r="IS59" s="68"/>
      <c r="IT59" s="74"/>
      <c r="IU59" s="75"/>
      <c r="IV59" s="68"/>
    </row>
    <row r="60" spans="1:256" s="77" customFormat="1" ht="12.75">
      <c r="A60" s="53">
        <v>123</v>
      </c>
      <c r="B60" s="53" t="s">
        <v>83</v>
      </c>
      <c r="C60" s="53" t="b">
        <f t="shared" si="4"/>
        <v>1</v>
      </c>
      <c r="D60" s="53">
        <v>123</v>
      </c>
      <c r="E60" s="55" t="s">
        <v>83</v>
      </c>
      <c r="F60" s="56">
        <v>126.78999999999999</v>
      </c>
      <c r="G60" s="55">
        <f t="shared" si="2"/>
        <v>451533.42</v>
      </c>
      <c r="H60" s="56">
        <v>66.94</v>
      </c>
      <c r="I60" s="3">
        <f t="shared" si="5"/>
        <v>119195.37</v>
      </c>
      <c r="J60" s="3">
        <v>22.52</v>
      </c>
      <c r="K60" s="57">
        <v>2</v>
      </c>
      <c r="L60" s="57">
        <f t="shared" si="6"/>
        <v>43145.17</v>
      </c>
      <c r="M60" s="3">
        <f t="shared" si="7"/>
        <v>1393.54</v>
      </c>
      <c r="N60" s="64">
        <v>0</v>
      </c>
      <c r="O60" s="57">
        <f t="shared" si="8"/>
        <v>0</v>
      </c>
      <c r="P60" s="58">
        <v>0</v>
      </c>
      <c r="Q60" s="58">
        <f t="shared" si="9"/>
        <v>0</v>
      </c>
      <c r="R60" s="59">
        <f t="shared" si="10"/>
        <v>615267.5000000001</v>
      </c>
      <c r="S60" s="65">
        <v>268006</v>
      </c>
      <c r="T60" s="61">
        <f t="shared" si="11"/>
        <v>347261.5000000001</v>
      </c>
      <c r="U60" s="58">
        <v>390811</v>
      </c>
      <c r="V60" s="62">
        <f t="shared" si="12"/>
        <v>375178.56</v>
      </c>
      <c r="W60" s="61">
        <v>747313.7100000001</v>
      </c>
      <c r="X60" s="57">
        <f t="shared" si="3"/>
        <v>1195702</v>
      </c>
      <c r="Y60" s="62">
        <f t="shared" si="13"/>
        <v>722440.06</v>
      </c>
      <c r="Z60" s="57">
        <v>715849.3300000001</v>
      </c>
      <c r="AA60" s="62">
        <f t="shared" si="14"/>
        <v>680056.86</v>
      </c>
      <c r="AB60" s="63">
        <f t="shared" si="15"/>
        <v>722440.06</v>
      </c>
      <c r="AC60" s="53"/>
      <c r="AD60" s="53"/>
      <c r="AE60" s="53"/>
      <c r="AF60" s="54"/>
      <c r="AG60" s="73"/>
      <c r="AH60" s="73"/>
      <c r="AI60" s="76"/>
      <c r="AJ60" s="70"/>
      <c r="AK60" s="53"/>
      <c r="AL60" s="53"/>
      <c r="AM60" s="53"/>
      <c r="AN60" s="53"/>
      <c r="AO60" s="54"/>
      <c r="AP60" s="66"/>
      <c r="AQ60" s="54"/>
      <c r="AR60" s="66"/>
      <c r="AS60" s="67"/>
      <c r="AT60" s="67"/>
      <c r="AU60" s="68"/>
      <c r="AV60" s="68"/>
      <c r="AW60" s="67"/>
      <c r="AX60" s="69"/>
      <c r="AY60" s="68"/>
      <c r="AZ60" s="70"/>
      <c r="BA60" s="68"/>
      <c r="BB60" s="71"/>
      <c r="BC60" s="72"/>
      <c r="BD60" s="73"/>
      <c r="BE60" s="71"/>
      <c r="BF60" s="68"/>
      <c r="BG60" s="68"/>
      <c r="BH60" s="68"/>
      <c r="BI60" s="68"/>
      <c r="BJ60" s="74"/>
      <c r="BK60" s="75"/>
      <c r="BL60" s="68"/>
      <c r="BM60" s="73"/>
      <c r="BN60" s="73"/>
      <c r="BO60" s="76"/>
      <c r="BP60" s="70"/>
      <c r="BQ60" s="53"/>
      <c r="BR60" s="53"/>
      <c r="BS60" s="53"/>
      <c r="BT60" s="53"/>
      <c r="BU60" s="54"/>
      <c r="BV60" s="66"/>
      <c r="BW60" s="54"/>
      <c r="BX60" s="66"/>
      <c r="BY60" s="67"/>
      <c r="BZ60" s="67"/>
      <c r="CA60" s="68"/>
      <c r="CB60" s="68"/>
      <c r="CC60" s="67"/>
      <c r="CD60" s="69"/>
      <c r="CE60" s="68"/>
      <c r="CF60" s="70"/>
      <c r="CG60" s="68"/>
      <c r="CH60" s="71"/>
      <c r="CI60" s="72"/>
      <c r="CJ60" s="73"/>
      <c r="CK60" s="71"/>
      <c r="CL60" s="68"/>
      <c r="CM60" s="68"/>
      <c r="CN60" s="68"/>
      <c r="CO60" s="68"/>
      <c r="CP60" s="74"/>
      <c r="CQ60" s="75"/>
      <c r="CR60" s="68"/>
      <c r="CS60" s="73"/>
      <c r="CT60" s="73"/>
      <c r="CU60" s="76"/>
      <c r="CV60" s="70"/>
      <c r="CW60" s="53"/>
      <c r="CX60" s="53"/>
      <c r="CY60" s="53"/>
      <c r="CZ60" s="53"/>
      <c r="DA60" s="54"/>
      <c r="DB60" s="66"/>
      <c r="DC60" s="54"/>
      <c r="DD60" s="66"/>
      <c r="DE60" s="67"/>
      <c r="DF60" s="67"/>
      <c r="DG60" s="68"/>
      <c r="DH60" s="68"/>
      <c r="DI60" s="67"/>
      <c r="DJ60" s="69"/>
      <c r="DK60" s="68"/>
      <c r="DL60" s="70"/>
      <c r="DM60" s="68"/>
      <c r="DN60" s="71"/>
      <c r="DO60" s="72"/>
      <c r="DP60" s="73"/>
      <c r="DQ60" s="71"/>
      <c r="DR60" s="68"/>
      <c r="DS60" s="68"/>
      <c r="DT60" s="68"/>
      <c r="DU60" s="68"/>
      <c r="DV60" s="74"/>
      <c r="DW60" s="75"/>
      <c r="DX60" s="68"/>
      <c r="DY60" s="73"/>
      <c r="DZ60" s="73"/>
      <c r="EA60" s="76"/>
      <c r="EB60" s="70"/>
      <c r="EC60" s="53"/>
      <c r="ED60" s="53"/>
      <c r="EE60" s="53"/>
      <c r="EF60" s="53"/>
      <c r="EG60" s="54"/>
      <c r="EH60" s="66"/>
      <c r="EI60" s="54"/>
      <c r="EJ60" s="66"/>
      <c r="EK60" s="67"/>
      <c r="EL60" s="67"/>
      <c r="EM60" s="68"/>
      <c r="EN60" s="68"/>
      <c r="EO60" s="67"/>
      <c r="EP60" s="69"/>
      <c r="EQ60" s="68"/>
      <c r="ER60" s="70"/>
      <c r="ES60" s="68"/>
      <c r="ET60" s="71"/>
      <c r="EU60" s="72"/>
      <c r="EV60" s="73"/>
      <c r="EW60" s="71"/>
      <c r="EX60" s="68"/>
      <c r="EY60" s="68"/>
      <c r="EZ60" s="68"/>
      <c r="FA60" s="68"/>
      <c r="FB60" s="74"/>
      <c r="FC60" s="75"/>
      <c r="FD60" s="68"/>
      <c r="FE60" s="73"/>
      <c r="FF60" s="73"/>
      <c r="FG60" s="76"/>
      <c r="FH60" s="70"/>
      <c r="FI60" s="53"/>
      <c r="FJ60" s="53"/>
      <c r="FK60" s="53"/>
      <c r="FL60" s="53"/>
      <c r="FM60" s="54"/>
      <c r="FN60" s="66"/>
      <c r="FO60" s="54"/>
      <c r="FP60" s="66"/>
      <c r="FQ60" s="67"/>
      <c r="FR60" s="67"/>
      <c r="FS60" s="68"/>
      <c r="FT60" s="68"/>
      <c r="FU60" s="67"/>
      <c r="FV60" s="69"/>
      <c r="FW60" s="68"/>
      <c r="FX60" s="70"/>
      <c r="FY60" s="68"/>
      <c r="FZ60" s="71"/>
      <c r="GA60" s="72"/>
      <c r="GB60" s="73"/>
      <c r="GC60" s="71"/>
      <c r="GD60" s="68"/>
      <c r="GE60" s="68"/>
      <c r="GF60" s="68"/>
      <c r="GG60" s="68"/>
      <c r="GH60" s="74"/>
      <c r="GI60" s="75"/>
      <c r="GJ60" s="68"/>
      <c r="GK60" s="73"/>
      <c r="GL60" s="73"/>
      <c r="GM60" s="76"/>
      <c r="GN60" s="70"/>
      <c r="GO60" s="53"/>
      <c r="GP60" s="53"/>
      <c r="GQ60" s="53"/>
      <c r="GR60" s="53"/>
      <c r="GS60" s="54"/>
      <c r="GT60" s="66"/>
      <c r="GU60" s="54"/>
      <c r="GV60" s="66"/>
      <c r="GW60" s="67"/>
      <c r="GX60" s="67"/>
      <c r="GY60" s="68"/>
      <c r="GZ60" s="68"/>
      <c r="HA60" s="67"/>
      <c r="HB60" s="69"/>
      <c r="HC60" s="68"/>
      <c r="HD60" s="70"/>
      <c r="HE60" s="68"/>
      <c r="HF60" s="71"/>
      <c r="HG60" s="72"/>
      <c r="HH60" s="73"/>
      <c r="HI60" s="71"/>
      <c r="HJ60" s="68"/>
      <c r="HK60" s="68"/>
      <c r="HL60" s="68"/>
      <c r="HM60" s="68"/>
      <c r="HN60" s="74"/>
      <c r="HO60" s="75"/>
      <c r="HP60" s="68"/>
      <c r="HQ60" s="73"/>
      <c r="HR60" s="73"/>
      <c r="HS60" s="76"/>
      <c r="HT60" s="70"/>
      <c r="HU60" s="53"/>
      <c r="HV60" s="53"/>
      <c r="HW60" s="53"/>
      <c r="HX60" s="53"/>
      <c r="HY60" s="54"/>
      <c r="HZ60" s="66"/>
      <c r="IA60" s="54"/>
      <c r="IB60" s="66"/>
      <c r="IC60" s="67"/>
      <c r="ID60" s="67"/>
      <c r="IE60" s="68"/>
      <c r="IF60" s="68"/>
      <c r="IG60" s="67"/>
      <c r="IH60" s="69"/>
      <c r="II60" s="68"/>
      <c r="IJ60" s="70"/>
      <c r="IK60" s="68"/>
      <c r="IL60" s="71"/>
      <c r="IM60" s="72"/>
      <c r="IN60" s="73"/>
      <c r="IO60" s="71"/>
      <c r="IP60" s="68"/>
      <c r="IQ60" s="68"/>
      <c r="IR60" s="68"/>
      <c r="IS60" s="68"/>
      <c r="IT60" s="74"/>
      <c r="IU60" s="75"/>
      <c r="IV60" s="68"/>
    </row>
    <row r="61" spans="1:256" s="77" customFormat="1" ht="12.75">
      <c r="A61" s="53">
        <v>125</v>
      </c>
      <c r="B61" s="53" t="s">
        <v>84</v>
      </c>
      <c r="C61" s="53" t="b">
        <f t="shared" si="4"/>
        <v>1</v>
      </c>
      <c r="D61" s="53">
        <v>125</v>
      </c>
      <c r="E61" s="55" t="s">
        <v>84</v>
      </c>
      <c r="F61" s="56">
        <v>640.5799999999999</v>
      </c>
      <c r="G61" s="55">
        <f t="shared" si="2"/>
        <v>2281278.34</v>
      </c>
      <c r="H61" s="56">
        <v>104.32000000000001</v>
      </c>
      <c r="I61" s="3">
        <f t="shared" si="5"/>
        <v>185755.32</v>
      </c>
      <c r="J61" s="3">
        <v>142.06</v>
      </c>
      <c r="K61" s="57">
        <v>0</v>
      </c>
      <c r="L61" s="57">
        <f t="shared" si="6"/>
        <v>272167.07</v>
      </c>
      <c r="M61" s="3">
        <f t="shared" si="7"/>
        <v>0</v>
      </c>
      <c r="N61" s="64">
        <v>2</v>
      </c>
      <c r="O61" s="57">
        <f t="shared" si="8"/>
        <v>1393.54</v>
      </c>
      <c r="P61" s="58">
        <v>0</v>
      </c>
      <c r="Q61" s="58">
        <f t="shared" si="9"/>
        <v>0</v>
      </c>
      <c r="R61" s="59">
        <f t="shared" si="10"/>
        <v>2740594.2699999996</v>
      </c>
      <c r="S61" s="65">
        <v>828675</v>
      </c>
      <c r="T61" s="61">
        <f t="shared" si="11"/>
        <v>1911919.2699999996</v>
      </c>
      <c r="U61" s="58">
        <v>1082128</v>
      </c>
      <c r="V61" s="62">
        <f t="shared" si="12"/>
        <v>1038842.88</v>
      </c>
      <c r="W61" s="61">
        <v>3148210.85</v>
      </c>
      <c r="X61" s="57">
        <f t="shared" si="3"/>
        <v>5037137</v>
      </c>
      <c r="Y61" s="62">
        <f t="shared" si="13"/>
        <v>2950762.1499999994</v>
      </c>
      <c r="Z61" s="57">
        <v>2949174.31</v>
      </c>
      <c r="AA61" s="62">
        <f t="shared" si="14"/>
        <v>2801715.59</v>
      </c>
      <c r="AB61" s="63">
        <f t="shared" si="15"/>
        <v>2950762.1499999994</v>
      </c>
      <c r="AC61" s="53"/>
      <c r="AD61" s="53"/>
      <c r="AE61" s="53"/>
      <c r="AF61" s="54"/>
      <c r="AG61" s="73"/>
      <c r="AH61" s="73"/>
      <c r="AI61" s="76"/>
      <c r="AJ61" s="70"/>
      <c r="AK61" s="53"/>
      <c r="AL61" s="53"/>
      <c r="AM61" s="53"/>
      <c r="AN61" s="53"/>
      <c r="AO61" s="54"/>
      <c r="AP61" s="66"/>
      <c r="AQ61" s="54"/>
      <c r="AR61" s="66"/>
      <c r="AS61" s="67"/>
      <c r="AT61" s="67"/>
      <c r="AU61" s="68"/>
      <c r="AV61" s="68"/>
      <c r="AW61" s="67"/>
      <c r="AX61" s="69"/>
      <c r="AY61" s="68"/>
      <c r="AZ61" s="70"/>
      <c r="BA61" s="68"/>
      <c r="BB61" s="71"/>
      <c r="BC61" s="72"/>
      <c r="BD61" s="73"/>
      <c r="BE61" s="71"/>
      <c r="BF61" s="68"/>
      <c r="BG61" s="68"/>
      <c r="BH61" s="68"/>
      <c r="BI61" s="68"/>
      <c r="BJ61" s="74"/>
      <c r="BK61" s="75"/>
      <c r="BL61" s="68"/>
      <c r="BM61" s="73"/>
      <c r="BN61" s="73"/>
      <c r="BO61" s="76"/>
      <c r="BP61" s="70"/>
      <c r="BQ61" s="53"/>
      <c r="BR61" s="53"/>
      <c r="BS61" s="53"/>
      <c r="BT61" s="53"/>
      <c r="BU61" s="54"/>
      <c r="BV61" s="66"/>
      <c r="BW61" s="54"/>
      <c r="BX61" s="66"/>
      <c r="BY61" s="67"/>
      <c r="BZ61" s="67"/>
      <c r="CA61" s="68"/>
      <c r="CB61" s="68"/>
      <c r="CC61" s="67"/>
      <c r="CD61" s="69"/>
      <c r="CE61" s="68"/>
      <c r="CF61" s="70"/>
      <c r="CG61" s="68"/>
      <c r="CH61" s="71"/>
      <c r="CI61" s="72"/>
      <c r="CJ61" s="73"/>
      <c r="CK61" s="71"/>
      <c r="CL61" s="68"/>
      <c r="CM61" s="68"/>
      <c r="CN61" s="68"/>
      <c r="CO61" s="68"/>
      <c r="CP61" s="74"/>
      <c r="CQ61" s="75"/>
      <c r="CR61" s="68"/>
      <c r="CS61" s="73"/>
      <c r="CT61" s="73"/>
      <c r="CU61" s="76"/>
      <c r="CV61" s="70"/>
      <c r="CW61" s="53"/>
      <c r="CX61" s="53"/>
      <c r="CY61" s="53"/>
      <c r="CZ61" s="53"/>
      <c r="DA61" s="54"/>
      <c r="DB61" s="66"/>
      <c r="DC61" s="54"/>
      <c r="DD61" s="66"/>
      <c r="DE61" s="67"/>
      <c r="DF61" s="67"/>
      <c r="DG61" s="68"/>
      <c r="DH61" s="68"/>
      <c r="DI61" s="67"/>
      <c r="DJ61" s="69"/>
      <c r="DK61" s="68"/>
      <c r="DL61" s="70"/>
      <c r="DM61" s="68"/>
      <c r="DN61" s="71"/>
      <c r="DO61" s="72"/>
      <c r="DP61" s="73"/>
      <c r="DQ61" s="71"/>
      <c r="DR61" s="68"/>
      <c r="DS61" s="68"/>
      <c r="DT61" s="68"/>
      <c r="DU61" s="68"/>
      <c r="DV61" s="74"/>
      <c r="DW61" s="75"/>
      <c r="DX61" s="68"/>
      <c r="DY61" s="73"/>
      <c r="DZ61" s="73"/>
      <c r="EA61" s="76"/>
      <c r="EB61" s="70"/>
      <c r="EC61" s="53"/>
      <c r="ED61" s="53"/>
      <c r="EE61" s="53"/>
      <c r="EF61" s="53"/>
      <c r="EG61" s="54"/>
      <c r="EH61" s="66"/>
      <c r="EI61" s="54"/>
      <c r="EJ61" s="66"/>
      <c r="EK61" s="67"/>
      <c r="EL61" s="67"/>
      <c r="EM61" s="68"/>
      <c r="EN61" s="68"/>
      <c r="EO61" s="67"/>
      <c r="EP61" s="69"/>
      <c r="EQ61" s="68"/>
      <c r="ER61" s="70"/>
      <c r="ES61" s="68"/>
      <c r="ET61" s="71"/>
      <c r="EU61" s="72"/>
      <c r="EV61" s="73"/>
      <c r="EW61" s="71"/>
      <c r="EX61" s="68"/>
      <c r="EY61" s="68"/>
      <c r="EZ61" s="68"/>
      <c r="FA61" s="68"/>
      <c r="FB61" s="74"/>
      <c r="FC61" s="75"/>
      <c r="FD61" s="68"/>
      <c r="FE61" s="73"/>
      <c r="FF61" s="73"/>
      <c r="FG61" s="76"/>
      <c r="FH61" s="70"/>
      <c r="FI61" s="53"/>
      <c r="FJ61" s="53"/>
      <c r="FK61" s="53"/>
      <c r="FL61" s="53"/>
      <c r="FM61" s="54"/>
      <c r="FN61" s="66"/>
      <c r="FO61" s="54"/>
      <c r="FP61" s="66"/>
      <c r="FQ61" s="67"/>
      <c r="FR61" s="67"/>
      <c r="FS61" s="68"/>
      <c r="FT61" s="68"/>
      <c r="FU61" s="67"/>
      <c r="FV61" s="69"/>
      <c r="FW61" s="68"/>
      <c r="FX61" s="70"/>
      <c r="FY61" s="68"/>
      <c r="FZ61" s="71"/>
      <c r="GA61" s="72"/>
      <c r="GB61" s="73"/>
      <c r="GC61" s="71"/>
      <c r="GD61" s="68"/>
      <c r="GE61" s="68"/>
      <c r="GF61" s="68"/>
      <c r="GG61" s="68"/>
      <c r="GH61" s="74"/>
      <c r="GI61" s="75"/>
      <c r="GJ61" s="68"/>
      <c r="GK61" s="73"/>
      <c r="GL61" s="73"/>
      <c r="GM61" s="76"/>
      <c r="GN61" s="70"/>
      <c r="GO61" s="53"/>
      <c r="GP61" s="53"/>
      <c r="GQ61" s="53"/>
      <c r="GR61" s="53"/>
      <c r="GS61" s="54"/>
      <c r="GT61" s="66"/>
      <c r="GU61" s="54"/>
      <c r="GV61" s="66"/>
      <c r="GW61" s="67"/>
      <c r="GX61" s="67"/>
      <c r="GY61" s="68"/>
      <c r="GZ61" s="68"/>
      <c r="HA61" s="67"/>
      <c r="HB61" s="69"/>
      <c r="HC61" s="68"/>
      <c r="HD61" s="70"/>
      <c r="HE61" s="68"/>
      <c r="HF61" s="71"/>
      <c r="HG61" s="72"/>
      <c r="HH61" s="73"/>
      <c r="HI61" s="71"/>
      <c r="HJ61" s="68"/>
      <c r="HK61" s="68"/>
      <c r="HL61" s="68"/>
      <c r="HM61" s="68"/>
      <c r="HN61" s="74"/>
      <c r="HO61" s="75"/>
      <c r="HP61" s="68"/>
      <c r="HQ61" s="73"/>
      <c r="HR61" s="73"/>
      <c r="HS61" s="76"/>
      <c r="HT61" s="70"/>
      <c r="HU61" s="53"/>
      <c r="HV61" s="53"/>
      <c r="HW61" s="53"/>
      <c r="HX61" s="53"/>
      <c r="HY61" s="54"/>
      <c r="HZ61" s="66"/>
      <c r="IA61" s="54"/>
      <c r="IB61" s="66"/>
      <c r="IC61" s="67"/>
      <c r="ID61" s="67"/>
      <c r="IE61" s="68"/>
      <c r="IF61" s="68"/>
      <c r="IG61" s="67"/>
      <c r="IH61" s="69"/>
      <c r="II61" s="68"/>
      <c r="IJ61" s="70"/>
      <c r="IK61" s="68"/>
      <c r="IL61" s="71"/>
      <c r="IM61" s="72"/>
      <c r="IN61" s="73"/>
      <c r="IO61" s="71"/>
      <c r="IP61" s="68"/>
      <c r="IQ61" s="68"/>
      <c r="IR61" s="68"/>
      <c r="IS61" s="68"/>
      <c r="IT61" s="74"/>
      <c r="IU61" s="75"/>
      <c r="IV61" s="68"/>
    </row>
    <row r="62" spans="1:256" s="77" customFormat="1" ht="12.75">
      <c r="A62" s="53">
        <v>127</v>
      </c>
      <c r="B62" s="53" t="s">
        <v>85</v>
      </c>
      <c r="C62" s="53" t="b">
        <f t="shared" si="4"/>
        <v>1</v>
      </c>
      <c r="D62" s="53">
        <v>127</v>
      </c>
      <c r="E62" s="55" t="s">
        <v>85</v>
      </c>
      <c r="F62" s="56">
        <v>613.89</v>
      </c>
      <c r="G62" s="55">
        <f t="shared" si="2"/>
        <v>2186228.04</v>
      </c>
      <c r="H62" s="56">
        <v>105.88</v>
      </c>
      <c r="I62" s="3">
        <f t="shared" si="5"/>
        <v>188533.1</v>
      </c>
      <c r="J62" s="3">
        <v>99.3</v>
      </c>
      <c r="K62" s="57">
        <v>0</v>
      </c>
      <c r="L62" s="57">
        <f t="shared" si="6"/>
        <v>190244.9</v>
      </c>
      <c r="M62" s="3">
        <f t="shared" si="7"/>
        <v>0</v>
      </c>
      <c r="N62" s="64">
        <v>2</v>
      </c>
      <c r="O62" s="57">
        <f t="shared" si="8"/>
        <v>1393.54</v>
      </c>
      <c r="P62" s="58">
        <v>0</v>
      </c>
      <c r="Q62" s="58">
        <f t="shared" si="9"/>
        <v>0</v>
      </c>
      <c r="R62" s="59">
        <f t="shared" si="10"/>
        <v>2566399.58</v>
      </c>
      <c r="S62" s="65">
        <v>1095785</v>
      </c>
      <c r="T62" s="61">
        <f t="shared" si="11"/>
        <v>1470614.58</v>
      </c>
      <c r="U62" s="58">
        <v>341247</v>
      </c>
      <c r="V62" s="62">
        <f t="shared" si="12"/>
        <v>327597.12</v>
      </c>
      <c r="W62" s="61">
        <v>1801100.21</v>
      </c>
      <c r="X62" s="57">
        <f t="shared" si="3"/>
        <v>2881760</v>
      </c>
      <c r="Y62" s="62">
        <f t="shared" si="13"/>
        <v>1798211.7000000002</v>
      </c>
      <c r="Z62" s="57">
        <v>1825963.2599999998</v>
      </c>
      <c r="AA62" s="62">
        <f t="shared" si="14"/>
        <v>1734665.1</v>
      </c>
      <c r="AB62" s="63">
        <f t="shared" si="15"/>
        <v>1798211.7000000002</v>
      </c>
      <c r="AC62" s="53"/>
      <c r="AD62" s="53"/>
      <c r="AE62" s="53"/>
      <c r="AF62" s="54"/>
      <c r="AG62" s="73"/>
      <c r="AH62" s="73"/>
      <c r="AI62" s="76"/>
      <c r="AJ62" s="70"/>
      <c r="AK62" s="53"/>
      <c r="AL62" s="53"/>
      <c r="AM62" s="53"/>
      <c r="AN62" s="53"/>
      <c r="AO62" s="54"/>
      <c r="AP62" s="66"/>
      <c r="AQ62" s="54"/>
      <c r="AR62" s="66"/>
      <c r="AS62" s="67"/>
      <c r="AT62" s="67"/>
      <c r="AU62" s="68"/>
      <c r="AV62" s="68"/>
      <c r="AW62" s="67"/>
      <c r="AX62" s="69"/>
      <c r="AY62" s="68"/>
      <c r="AZ62" s="70"/>
      <c r="BA62" s="68"/>
      <c r="BB62" s="71"/>
      <c r="BC62" s="72"/>
      <c r="BD62" s="73"/>
      <c r="BE62" s="71"/>
      <c r="BF62" s="68"/>
      <c r="BG62" s="68"/>
      <c r="BH62" s="68"/>
      <c r="BI62" s="68"/>
      <c r="BJ62" s="74"/>
      <c r="BK62" s="75"/>
      <c r="BL62" s="68"/>
      <c r="BM62" s="73"/>
      <c r="BN62" s="73"/>
      <c r="BO62" s="76"/>
      <c r="BP62" s="70"/>
      <c r="BQ62" s="53"/>
      <c r="BR62" s="53"/>
      <c r="BS62" s="53"/>
      <c r="BT62" s="53"/>
      <c r="BU62" s="54"/>
      <c r="BV62" s="66"/>
      <c r="BW62" s="54"/>
      <c r="BX62" s="66"/>
      <c r="BY62" s="67"/>
      <c r="BZ62" s="67"/>
      <c r="CA62" s="68"/>
      <c r="CB62" s="68"/>
      <c r="CC62" s="67"/>
      <c r="CD62" s="69"/>
      <c r="CE62" s="68"/>
      <c r="CF62" s="70"/>
      <c r="CG62" s="68"/>
      <c r="CH62" s="71"/>
      <c r="CI62" s="72"/>
      <c r="CJ62" s="73"/>
      <c r="CK62" s="71"/>
      <c r="CL62" s="68"/>
      <c r="CM62" s="68"/>
      <c r="CN62" s="68"/>
      <c r="CO62" s="68"/>
      <c r="CP62" s="74"/>
      <c r="CQ62" s="75"/>
      <c r="CR62" s="68"/>
      <c r="CS62" s="73"/>
      <c r="CT62" s="73"/>
      <c r="CU62" s="76"/>
      <c r="CV62" s="70"/>
      <c r="CW62" s="53"/>
      <c r="CX62" s="53"/>
      <c r="CY62" s="53"/>
      <c r="CZ62" s="53"/>
      <c r="DA62" s="54"/>
      <c r="DB62" s="66"/>
      <c r="DC62" s="54"/>
      <c r="DD62" s="66"/>
      <c r="DE62" s="67"/>
      <c r="DF62" s="67"/>
      <c r="DG62" s="68"/>
      <c r="DH62" s="68"/>
      <c r="DI62" s="67"/>
      <c r="DJ62" s="69"/>
      <c r="DK62" s="68"/>
      <c r="DL62" s="70"/>
      <c r="DM62" s="68"/>
      <c r="DN62" s="71"/>
      <c r="DO62" s="72"/>
      <c r="DP62" s="73"/>
      <c r="DQ62" s="71"/>
      <c r="DR62" s="68"/>
      <c r="DS62" s="68"/>
      <c r="DT62" s="68"/>
      <c r="DU62" s="68"/>
      <c r="DV62" s="74"/>
      <c r="DW62" s="75"/>
      <c r="DX62" s="68"/>
      <c r="DY62" s="73"/>
      <c r="DZ62" s="73"/>
      <c r="EA62" s="76"/>
      <c r="EB62" s="70"/>
      <c r="EC62" s="53"/>
      <c r="ED62" s="53"/>
      <c r="EE62" s="53"/>
      <c r="EF62" s="53"/>
      <c r="EG62" s="54"/>
      <c r="EH62" s="66"/>
      <c r="EI62" s="54"/>
      <c r="EJ62" s="66"/>
      <c r="EK62" s="67"/>
      <c r="EL62" s="67"/>
      <c r="EM62" s="68"/>
      <c r="EN62" s="68"/>
      <c r="EO62" s="67"/>
      <c r="EP62" s="69"/>
      <c r="EQ62" s="68"/>
      <c r="ER62" s="70"/>
      <c r="ES62" s="68"/>
      <c r="ET62" s="71"/>
      <c r="EU62" s="72"/>
      <c r="EV62" s="73"/>
      <c r="EW62" s="71"/>
      <c r="EX62" s="68"/>
      <c r="EY62" s="68"/>
      <c r="EZ62" s="68"/>
      <c r="FA62" s="68"/>
      <c r="FB62" s="74"/>
      <c r="FC62" s="75"/>
      <c r="FD62" s="68"/>
      <c r="FE62" s="73"/>
      <c r="FF62" s="73"/>
      <c r="FG62" s="76"/>
      <c r="FH62" s="70"/>
      <c r="FI62" s="53"/>
      <c r="FJ62" s="53"/>
      <c r="FK62" s="53"/>
      <c r="FL62" s="53"/>
      <c r="FM62" s="54"/>
      <c r="FN62" s="66"/>
      <c r="FO62" s="54"/>
      <c r="FP62" s="66"/>
      <c r="FQ62" s="67"/>
      <c r="FR62" s="67"/>
      <c r="FS62" s="68"/>
      <c r="FT62" s="68"/>
      <c r="FU62" s="67"/>
      <c r="FV62" s="69"/>
      <c r="FW62" s="68"/>
      <c r="FX62" s="70"/>
      <c r="FY62" s="68"/>
      <c r="FZ62" s="71"/>
      <c r="GA62" s="72"/>
      <c r="GB62" s="73"/>
      <c r="GC62" s="71"/>
      <c r="GD62" s="68"/>
      <c r="GE62" s="68"/>
      <c r="GF62" s="68"/>
      <c r="GG62" s="68"/>
      <c r="GH62" s="74"/>
      <c r="GI62" s="75"/>
      <c r="GJ62" s="68"/>
      <c r="GK62" s="73"/>
      <c r="GL62" s="73"/>
      <c r="GM62" s="76"/>
      <c r="GN62" s="70"/>
      <c r="GO62" s="53"/>
      <c r="GP62" s="53"/>
      <c r="GQ62" s="53"/>
      <c r="GR62" s="53"/>
      <c r="GS62" s="54"/>
      <c r="GT62" s="66"/>
      <c r="GU62" s="54"/>
      <c r="GV62" s="66"/>
      <c r="GW62" s="67"/>
      <c r="GX62" s="67"/>
      <c r="GY62" s="68"/>
      <c r="GZ62" s="68"/>
      <c r="HA62" s="67"/>
      <c r="HB62" s="69"/>
      <c r="HC62" s="68"/>
      <c r="HD62" s="70"/>
      <c r="HE62" s="68"/>
      <c r="HF62" s="71"/>
      <c r="HG62" s="72"/>
      <c r="HH62" s="73"/>
      <c r="HI62" s="71"/>
      <c r="HJ62" s="68"/>
      <c r="HK62" s="68"/>
      <c r="HL62" s="68"/>
      <c r="HM62" s="68"/>
      <c r="HN62" s="74"/>
      <c r="HO62" s="75"/>
      <c r="HP62" s="68"/>
      <c r="HQ62" s="73"/>
      <c r="HR62" s="73"/>
      <c r="HS62" s="76"/>
      <c r="HT62" s="70"/>
      <c r="HU62" s="53"/>
      <c r="HV62" s="53"/>
      <c r="HW62" s="53"/>
      <c r="HX62" s="53"/>
      <c r="HY62" s="54"/>
      <c r="HZ62" s="66"/>
      <c r="IA62" s="54"/>
      <c r="IB62" s="66"/>
      <c r="IC62" s="67"/>
      <c r="ID62" s="67"/>
      <c r="IE62" s="68"/>
      <c r="IF62" s="68"/>
      <c r="IG62" s="67"/>
      <c r="IH62" s="69"/>
      <c r="II62" s="68"/>
      <c r="IJ62" s="70"/>
      <c r="IK62" s="68"/>
      <c r="IL62" s="71"/>
      <c r="IM62" s="72"/>
      <c r="IN62" s="73"/>
      <c r="IO62" s="71"/>
      <c r="IP62" s="68"/>
      <c r="IQ62" s="68"/>
      <c r="IR62" s="68"/>
      <c r="IS62" s="68"/>
      <c r="IT62" s="74"/>
      <c r="IU62" s="75"/>
      <c r="IV62" s="68"/>
    </row>
    <row r="63" spans="1:32" s="77" customFormat="1" ht="12.75">
      <c r="A63" s="77">
        <v>129</v>
      </c>
      <c r="B63" s="77" t="s">
        <v>86</v>
      </c>
      <c r="C63" s="77" t="b">
        <f t="shared" si="4"/>
        <v>1</v>
      </c>
      <c r="D63" s="77">
        <v>129</v>
      </c>
      <c r="E63" s="55" t="s">
        <v>86</v>
      </c>
      <c r="F63" s="56">
        <v>181.57</v>
      </c>
      <c r="G63" s="55">
        <f t="shared" si="2"/>
        <v>646619.79</v>
      </c>
      <c r="H63" s="56">
        <v>70.44</v>
      </c>
      <c r="I63" s="3">
        <f t="shared" si="5"/>
        <v>125427.58</v>
      </c>
      <c r="J63" s="3">
        <v>38.74</v>
      </c>
      <c r="K63" s="57">
        <v>0</v>
      </c>
      <c r="L63" s="57">
        <f t="shared" si="6"/>
        <v>74220.42</v>
      </c>
      <c r="M63" s="3">
        <f t="shared" si="7"/>
        <v>0</v>
      </c>
      <c r="N63" s="64">
        <v>1</v>
      </c>
      <c r="O63" s="57">
        <f t="shared" si="8"/>
        <v>696.77</v>
      </c>
      <c r="P63" s="58">
        <v>0.75</v>
      </c>
      <c r="Q63" s="58">
        <f t="shared" si="9"/>
        <v>2670.95</v>
      </c>
      <c r="R63" s="59">
        <f t="shared" si="10"/>
        <v>849635.51</v>
      </c>
      <c r="S63" s="65">
        <v>384258</v>
      </c>
      <c r="T63" s="61">
        <f t="shared" si="11"/>
        <v>465377.51</v>
      </c>
      <c r="U63" s="58">
        <v>398400</v>
      </c>
      <c r="V63" s="62">
        <f t="shared" si="12"/>
        <v>382464</v>
      </c>
      <c r="W63" s="61">
        <v>766687.35</v>
      </c>
      <c r="X63" s="57">
        <f t="shared" si="3"/>
        <v>1226700</v>
      </c>
      <c r="Y63" s="62">
        <f t="shared" si="13"/>
        <v>847841.51</v>
      </c>
      <c r="Z63" s="57">
        <v>832181.5499999999</v>
      </c>
      <c r="AA63" s="62">
        <f t="shared" si="14"/>
        <v>790572.47</v>
      </c>
      <c r="AB63" s="63">
        <f t="shared" si="15"/>
        <v>847841.51</v>
      </c>
      <c r="AE63" s="62"/>
      <c r="AF63" s="54"/>
    </row>
    <row r="64" spans="1:32" s="77" customFormat="1" ht="12.75">
      <c r="A64" s="77">
        <v>131</v>
      </c>
      <c r="B64" s="77" t="s">
        <v>87</v>
      </c>
      <c r="C64" s="77" t="b">
        <f t="shared" si="4"/>
        <v>1</v>
      </c>
      <c r="D64" s="77">
        <v>131</v>
      </c>
      <c r="E64" s="55" t="s">
        <v>87</v>
      </c>
      <c r="F64" s="56">
        <v>5100.610000000001</v>
      </c>
      <c r="G64" s="55">
        <f t="shared" si="2"/>
        <v>18164649.37</v>
      </c>
      <c r="H64" s="56">
        <v>1175.1000000000001</v>
      </c>
      <c r="I64" s="3">
        <f t="shared" si="5"/>
        <v>2092418.31</v>
      </c>
      <c r="J64" s="3">
        <v>918.27</v>
      </c>
      <c r="K64" s="57">
        <v>69.19</v>
      </c>
      <c r="L64" s="57">
        <f t="shared" si="6"/>
        <v>1759276.76</v>
      </c>
      <c r="M64" s="3">
        <f t="shared" si="7"/>
        <v>48209.52</v>
      </c>
      <c r="N64" s="64">
        <v>37.23</v>
      </c>
      <c r="O64" s="57">
        <f t="shared" si="8"/>
        <v>25940.75</v>
      </c>
      <c r="P64" s="58">
        <v>0</v>
      </c>
      <c r="Q64" s="58">
        <f t="shared" si="9"/>
        <v>0</v>
      </c>
      <c r="R64" s="59">
        <f t="shared" si="10"/>
        <v>22090494.71</v>
      </c>
      <c r="S64" s="65">
        <v>6100113</v>
      </c>
      <c r="T64" s="61">
        <f t="shared" si="11"/>
        <v>15990381.71</v>
      </c>
      <c r="U64" s="58">
        <v>8658713</v>
      </c>
      <c r="V64" s="62">
        <f t="shared" si="12"/>
        <v>8312364.48</v>
      </c>
      <c r="W64" s="61">
        <v>24595806.29</v>
      </c>
      <c r="X64" s="57">
        <f t="shared" si="3"/>
        <v>39353290</v>
      </c>
      <c r="Y64" s="62">
        <f t="shared" si="13"/>
        <v>24302746.19</v>
      </c>
      <c r="Z64" s="57">
        <v>23924241.46</v>
      </c>
      <c r="AA64" s="62">
        <f t="shared" si="14"/>
        <v>22728029.39</v>
      </c>
      <c r="AB64" s="63">
        <f t="shared" si="15"/>
        <v>24302746.19</v>
      </c>
      <c r="AE64" s="62"/>
      <c r="AF64" s="54"/>
    </row>
    <row r="65" spans="1:32" s="77" customFormat="1" ht="12.75">
      <c r="A65" s="77">
        <v>133</v>
      </c>
      <c r="B65" s="77" t="s">
        <v>88</v>
      </c>
      <c r="C65" s="77" t="b">
        <f t="shared" si="4"/>
        <v>1</v>
      </c>
      <c r="D65" s="77">
        <v>133</v>
      </c>
      <c r="E65" s="55" t="s">
        <v>88</v>
      </c>
      <c r="F65" s="56">
        <v>0</v>
      </c>
      <c r="G65" s="55">
        <f t="shared" si="2"/>
        <v>0</v>
      </c>
      <c r="H65" s="56">
        <v>0</v>
      </c>
      <c r="I65" s="3">
        <f t="shared" si="5"/>
        <v>0</v>
      </c>
      <c r="J65" s="3">
        <v>0</v>
      </c>
      <c r="K65" s="57">
        <v>0</v>
      </c>
      <c r="L65" s="57">
        <f t="shared" si="6"/>
        <v>0</v>
      </c>
      <c r="M65" s="3">
        <f t="shared" si="7"/>
        <v>0</v>
      </c>
      <c r="N65" s="64">
        <v>0</v>
      </c>
      <c r="O65" s="57">
        <f t="shared" si="8"/>
        <v>0</v>
      </c>
      <c r="P65" s="58">
        <v>0</v>
      </c>
      <c r="Q65" s="58">
        <f t="shared" si="9"/>
        <v>0</v>
      </c>
      <c r="R65" s="59">
        <f t="shared" si="10"/>
        <v>0</v>
      </c>
      <c r="S65" s="65">
        <v>1993</v>
      </c>
      <c r="T65" s="61">
        <f t="shared" si="11"/>
        <v>0</v>
      </c>
      <c r="U65" s="58">
        <v>0</v>
      </c>
      <c r="V65" s="62">
        <f t="shared" si="12"/>
        <v>0</v>
      </c>
      <c r="W65" s="61">
        <v>0</v>
      </c>
      <c r="X65" s="57">
        <f t="shared" si="3"/>
        <v>0</v>
      </c>
      <c r="Y65" s="62">
        <f t="shared" si="13"/>
        <v>0</v>
      </c>
      <c r="Z65" s="57">
        <v>0</v>
      </c>
      <c r="AA65" s="62">
        <f t="shared" si="14"/>
        <v>0</v>
      </c>
      <c r="AB65" s="63">
        <f t="shared" si="15"/>
        <v>0</v>
      </c>
      <c r="AE65" s="62"/>
      <c r="AF65" s="54"/>
    </row>
    <row r="66" spans="1:32" s="77" customFormat="1" ht="12.75">
      <c r="A66" s="77">
        <v>134</v>
      </c>
      <c r="B66" s="77" t="s">
        <v>89</v>
      </c>
      <c r="C66" s="77" t="b">
        <f t="shared" si="4"/>
        <v>1</v>
      </c>
      <c r="D66" s="77">
        <v>134</v>
      </c>
      <c r="E66" s="55" t="s">
        <v>89</v>
      </c>
      <c r="F66" s="56">
        <v>0</v>
      </c>
      <c r="G66" s="55">
        <f t="shared" si="2"/>
        <v>0</v>
      </c>
      <c r="H66" s="56">
        <v>0</v>
      </c>
      <c r="I66" s="3">
        <f t="shared" si="5"/>
        <v>0</v>
      </c>
      <c r="J66" s="3">
        <v>0</v>
      </c>
      <c r="K66" s="57">
        <v>0</v>
      </c>
      <c r="L66" s="57">
        <f t="shared" si="6"/>
        <v>0</v>
      </c>
      <c r="M66" s="3">
        <f t="shared" si="7"/>
        <v>0</v>
      </c>
      <c r="N66" s="64">
        <v>0</v>
      </c>
      <c r="O66" s="57">
        <f t="shared" si="8"/>
        <v>0</v>
      </c>
      <c r="P66" s="58">
        <v>0</v>
      </c>
      <c r="Q66" s="58">
        <f t="shared" si="9"/>
        <v>0</v>
      </c>
      <c r="R66" s="59">
        <f t="shared" si="10"/>
        <v>0</v>
      </c>
      <c r="S66" s="65">
        <v>21092</v>
      </c>
      <c r="T66" s="61">
        <f t="shared" si="11"/>
        <v>0</v>
      </c>
      <c r="U66" s="58">
        <v>8706</v>
      </c>
      <c r="V66" s="62">
        <f t="shared" si="12"/>
        <v>0</v>
      </c>
      <c r="W66" s="61">
        <v>8706</v>
      </c>
      <c r="X66" s="57">
        <f t="shared" si="3"/>
        <v>13930</v>
      </c>
      <c r="Y66" s="62">
        <f t="shared" si="13"/>
        <v>0</v>
      </c>
      <c r="Z66" s="57">
        <v>8357.76</v>
      </c>
      <c r="AA66" s="62">
        <f t="shared" si="14"/>
        <v>7939.87</v>
      </c>
      <c r="AB66" s="63">
        <f t="shared" si="15"/>
        <v>7939.87</v>
      </c>
      <c r="AE66" s="62"/>
      <c r="AF66" s="54"/>
    </row>
    <row r="67" spans="1:32" s="77" customFormat="1" ht="12.75">
      <c r="A67" s="77">
        <v>139</v>
      </c>
      <c r="B67" s="77" t="s">
        <v>90</v>
      </c>
      <c r="C67" s="77" t="b">
        <f t="shared" si="4"/>
        <v>1</v>
      </c>
      <c r="D67" s="77">
        <v>139</v>
      </c>
      <c r="E67" s="55" t="s">
        <v>90</v>
      </c>
      <c r="F67" s="56">
        <v>37.62</v>
      </c>
      <c r="G67" s="55">
        <f t="shared" si="2"/>
        <v>133974.98</v>
      </c>
      <c r="H67" s="56">
        <v>25</v>
      </c>
      <c r="I67" s="3">
        <f t="shared" si="5"/>
        <v>44515.75</v>
      </c>
      <c r="J67" s="3">
        <v>12.69</v>
      </c>
      <c r="K67" s="57">
        <v>0</v>
      </c>
      <c r="L67" s="57">
        <f t="shared" si="6"/>
        <v>24312.26</v>
      </c>
      <c r="M67" s="3">
        <f t="shared" si="7"/>
        <v>0</v>
      </c>
      <c r="N67" s="64">
        <v>0.43</v>
      </c>
      <c r="O67" s="57">
        <f t="shared" si="8"/>
        <v>299.61</v>
      </c>
      <c r="P67" s="58">
        <v>0</v>
      </c>
      <c r="Q67" s="58">
        <f t="shared" si="9"/>
        <v>0</v>
      </c>
      <c r="R67" s="59">
        <f t="shared" si="10"/>
        <v>203102.6</v>
      </c>
      <c r="S67" s="65">
        <v>82516</v>
      </c>
      <c r="T67" s="61">
        <f t="shared" si="11"/>
        <v>120586.6</v>
      </c>
      <c r="U67" s="58">
        <v>180839</v>
      </c>
      <c r="V67" s="62">
        <f t="shared" si="12"/>
        <v>173605.44</v>
      </c>
      <c r="W67" s="61">
        <v>250660</v>
      </c>
      <c r="X67" s="57">
        <f t="shared" si="3"/>
        <v>401056</v>
      </c>
      <c r="Y67" s="62">
        <f t="shared" si="13"/>
        <v>294192.04000000004</v>
      </c>
      <c r="Z67" s="57">
        <v>272793.31</v>
      </c>
      <c r="AA67" s="62">
        <f t="shared" si="14"/>
        <v>259153.64</v>
      </c>
      <c r="AB67" s="63">
        <f t="shared" si="15"/>
        <v>294192.04000000004</v>
      </c>
      <c r="AE67" s="62"/>
      <c r="AF67" s="54"/>
    </row>
    <row r="68" spans="1:32" s="77" customFormat="1" ht="12.75">
      <c r="A68" s="77">
        <v>141</v>
      </c>
      <c r="B68" s="77" t="s">
        <v>91</v>
      </c>
      <c r="C68" s="77" t="b">
        <f t="shared" si="4"/>
        <v>1</v>
      </c>
      <c r="D68" s="77">
        <v>141</v>
      </c>
      <c r="E68" s="55" t="s">
        <v>91</v>
      </c>
      <c r="F68" s="56">
        <v>3575.7</v>
      </c>
      <c r="G68" s="55">
        <f t="shared" si="2"/>
        <v>12734033.14</v>
      </c>
      <c r="H68" s="56">
        <v>1062.85</v>
      </c>
      <c r="I68" s="3">
        <f t="shared" si="5"/>
        <v>1892542.6</v>
      </c>
      <c r="J68" s="3">
        <v>554.35</v>
      </c>
      <c r="K68" s="57">
        <v>92.88000000000001</v>
      </c>
      <c r="L68" s="57">
        <f t="shared" si="6"/>
        <v>1062056.99</v>
      </c>
      <c r="M68" s="3">
        <f t="shared" si="7"/>
        <v>64716</v>
      </c>
      <c r="N68" s="64">
        <v>24.78</v>
      </c>
      <c r="O68" s="57">
        <f t="shared" si="8"/>
        <v>17265.96</v>
      </c>
      <c r="P68" s="58">
        <v>0</v>
      </c>
      <c r="Q68" s="58">
        <f t="shared" si="9"/>
        <v>0</v>
      </c>
      <c r="R68" s="59">
        <f t="shared" si="10"/>
        <v>15770614.690000001</v>
      </c>
      <c r="S68" s="65">
        <v>6844285</v>
      </c>
      <c r="T68" s="61">
        <f t="shared" si="11"/>
        <v>8926329.690000001</v>
      </c>
      <c r="U68" s="58">
        <v>0</v>
      </c>
      <c r="V68" s="62">
        <f t="shared" si="12"/>
        <v>0</v>
      </c>
      <c r="W68" s="61">
        <v>7623199</v>
      </c>
      <c r="X68" s="57">
        <f t="shared" si="3"/>
        <v>12197118</v>
      </c>
      <c r="Y68" s="62">
        <f t="shared" si="13"/>
        <v>8926329.690000001</v>
      </c>
      <c r="Z68" s="57">
        <v>9008537.950000001</v>
      </c>
      <c r="AA68" s="62">
        <f t="shared" si="14"/>
        <v>8558111.05</v>
      </c>
      <c r="AB68" s="63">
        <f t="shared" si="15"/>
        <v>8926329.690000001</v>
      </c>
      <c r="AE68" s="62"/>
      <c r="AF68" s="54"/>
    </row>
    <row r="69" spans="1:32" s="77" customFormat="1" ht="12.75">
      <c r="A69" s="77">
        <v>143</v>
      </c>
      <c r="B69" s="77" t="s">
        <v>92</v>
      </c>
      <c r="C69" s="77" t="b">
        <f t="shared" si="4"/>
        <v>1</v>
      </c>
      <c r="D69" s="77">
        <v>143</v>
      </c>
      <c r="E69" s="77" t="s">
        <v>92</v>
      </c>
      <c r="F69" s="77">
        <v>146.63</v>
      </c>
      <c r="G69" s="77">
        <f t="shared" si="2"/>
        <v>522189.02</v>
      </c>
      <c r="H69" s="55">
        <v>41.6</v>
      </c>
      <c r="I69" s="56">
        <f t="shared" si="5"/>
        <v>74074.21</v>
      </c>
      <c r="J69" s="55">
        <v>21.11</v>
      </c>
      <c r="K69" s="56">
        <v>0</v>
      </c>
      <c r="L69" s="3">
        <f t="shared" si="6"/>
        <v>40443.8</v>
      </c>
      <c r="M69" s="3">
        <f t="shared" si="7"/>
        <v>0</v>
      </c>
      <c r="N69" s="57">
        <v>0.19</v>
      </c>
      <c r="O69" s="57">
        <f t="shared" si="8"/>
        <v>132.39</v>
      </c>
      <c r="P69" s="58">
        <v>0</v>
      </c>
      <c r="Q69" s="58">
        <f t="shared" si="9"/>
        <v>0</v>
      </c>
      <c r="R69" s="59">
        <f t="shared" si="10"/>
        <v>636839.42</v>
      </c>
      <c r="S69" s="64">
        <v>526732</v>
      </c>
      <c r="T69" s="57">
        <f t="shared" si="11"/>
        <v>110107.42000000004</v>
      </c>
      <c r="U69" s="59">
        <v>14881</v>
      </c>
      <c r="V69" s="65">
        <f t="shared" si="12"/>
        <v>14285.76</v>
      </c>
      <c r="W69" s="61">
        <v>20038</v>
      </c>
      <c r="X69" s="58">
        <f t="shared" si="3"/>
        <v>32061</v>
      </c>
      <c r="Y69" s="62">
        <f t="shared" si="13"/>
        <v>32061</v>
      </c>
      <c r="Z69" s="61">
        <v>32061</v>
      </c>
      <c r="AA69" s="57">
        <f t="shared" si="14"/>
        <v>30457.95</v>
      </c>
      <c r="AB69" s="63">
        <f t="shared" si="15"/>
        <v>110107.42000000004</v>
      </c>
      <c r="AC69" s="68"/>
      <c r="AD69" s="73"/>
      <c r="AE69" s="62"/>
      <c r="AF69" s="54"/>
    </row>
    <row r="70" spans="1:32" s="77" customFormat="1" ht="12.75">
      <c r="A70" s="77">
        <v>147</v>
      </c>
      <c r="B70" s="77" t="s">
        <v>93</v>
      </c>
      <c r="C70" s="77" t="b">
        <f t="shared" si="4"/>
        <v>1</v>
      </c>
      <c r="D70" s="77">
        <v>147</v>
      </c>
      <c r="E70" s="55" t="s">
        <v>93</v>
      </c>
      <c r="F70" s="56">
        <v>21.7</v>
      </c>
      <c r="G70" s="55">
        <f t="shared" si="2"/>
        <v>77279.56</v>
      </c>
      <c r="H70" s="56">
        <v>5.21</v>
      </c>
      <c r="I70" s="3">
        <f t="shared" si="5"/>
        <v>9277.08</v>
      </c>
      <c r="J70" s="3">
        <v>2.21</v>
      </c>
      <c r="K70" s="57">
        <v>0</v>
      </c>
      <c r="L70" s="57">
        <f t="shared" si="6"/>
        <v>4234.05</v>
      </c>
      <c r="M70" s="3">
        <f t="shared" si="7"/>
        <v>0</v>
      </c>
      <c r="N70" s="64">
        <v>0</v>
      </c>
      <c r="O70" s="57">
        <f t="shared" si="8"/>
        <v>0</v>
      </c>
      <c r="P70" s="58">
        <v>0</v>
      </c>
      <c r="Q70" s="58">
        <f t="shared" si="9"/>
        <v>0</v>
      </c>
      <c r="R70" s="59">
        <f t="shared" si="10"/>
        <v>90790.69</v>
      </c>
      <c r="S70" s="65">
        <v>72316</v>
      </c>
      <c r="T70" s="61">
        <f t="shared" si="11"/>
        <v>18474.690000000002</v>
      </c>
      <c r="U70" s="58">
        <v>50888</v>
      </c>
      <c r="V70" s="62">
        <f t="shared" si="12"/>
        <v>48852.48</v>
      </c>
      <c r="W70" s="61">
        <v>88158.28</v>
      </c>
      <c r="X70" s="57">
        <f t="shared" si="3"/>
        <v>141053</v>
      </c>
      <c r="Y70" s="62">
        <f t="shared" si="13"/>
        <v>67327.17000000001</v>
      </c>
      <c r="Z70" s="57">
        <v>68598.40999999999</v>
      </c>
      <c r="AA70" s="62">
        <f t="shared" si="14"/>
        <v>65168.49</v>
      </c>
      <c r="AB70" s="63">
        <f t="shared" si="15"/>
        <v>67327.17000000001</v>
      </c>
      <c r="AE70" s="62"/>
      <c r="AF70" s="54"/>
    </row>
    <row r="71" spans="1:32" s="77" customFormat="1" ht="12.75">
      <c r="A71" s="77">
        <v>149</v>
      </c>
      <c r="B71" s="77" t="s">
        <v>94</v>
      </c>
      <c r="C71" s="77" t="b">
        <f t="shared" si="4"/>
        <v>1</v>
      </c>
      <c r="D71" s="77">
        <v>149</v>
      </c>
      <c r="E71" s="55" t="s">
        <v>94</v>
      </c>
      <c r="F71" s="56">
        <v>368.48</v>
      </c>
      <c r="G71" s="55">
        <f t="shared" si="2"/>
        <v>1312256.77</v>
      </c>
      <c r="H71" s="56">
        <v>42.92</v>
      </c>
      <c r="I71" s="3">
        <f t="shared" si="5"/>
        <v>76424.64</v>
      </c>
      <c r="J71" s="3">
        <v>52.98</v>
      </c>
      <c r="K71" s="57">
        <v>0</v>
      </c>
      <c r="L71" s="57">
        <f t="shared" si="6"/>
        <v>101502.26</v>
      </c>
      <c r="M71" s="3">
        <f t="shared" si="7"/>
        <v>0</v>
      </c>
      <c r="N71" s="64">
        <v>2</v>
      </c>
      <c r="O71" s="57">
        <f t="shared" si="8"/>
        <v>1393.54</v>
      </c>
      <c r="P71" s="58">
        <v>0</v>
      </c>
      <c r="Q71" s="58">
        <f t="shared" si="9"/>
        <v>0</v>
      </c>
      <c r="R71" s="59">
        <f t="shared" si="10"/>
        <v>1491577.21</v>
      </c>
      <c r="S71" s="65">
        <v>670018</v>
      </c>
      <c r="T71" s="61">
        <f t="shared" si="11"/>
        <v>821559.21</v>
      </c>
      <c r="U71" s="58">
        <v>0</v>
      </c>
      <c r="V71" s="62">
        <f t="shared" si="12"/>
        <v>0</v>
      </c>
      <c r="W71" s="61">
        <v>680737</v>
      </c>
      <c r="X71" s="57">
        <f t="shared" si="3"/>
        <v>1089179</v>
      </c>
      <c r="Y71" s="62">
        <f t="shared" si="13"/>
        <v>821559.21</v>
      </c>
      <c r="Z71" s="57">
        <v>833054.2799999998</v>
      </c>
      <c r="AA71" s="62">
        <f t="shared" si="14"/>
        <v>791401.57</v>
      </c>
      <c r="AB71" s="63">
        <f t="shared" si="15"/>
        <v>821559.21</v>
      </c>
      <c r="AE71" s="62"/>
      <c r="AF71" s="54"/>
    </row>
    <row r="72" spans="1:32" s="77" customFormat="1" ht="12.75">
      <c r="A72" s="77">
        <v>151</v>
      </c>
      <c r="B72" s="77" t="s">
        <v>95</v>
      </c>
      <c r="C72" s="77" t="b">
        <f t="shared" si="4"/>
        <v>1</v>
      </c>
      <c r="D72" s="77">
        <v>151</v>
      </c>
      <c r="E72" s="55" t="s">
        <v>95</v>
      </c>
      <c r="F72" s="56">
        <v>910.53</v>
      </c>
      <c r="G72" s="55">
        <f t="shared" si="2"/>
        <v>3242643.17</v>
      </c>
      <c r="H72" s="56">
        <v>30.37</v>
      </c>
      <c r="I72" s="3">
        <f t="shared" si="5"/>
        <v>54077.73</v>
      </c>
      <c r="J72" s="3">
        <v>126.27</v>
      </c>
      <c r="K72" s="57">
        <v>23.6</v>
      </c>
      <c r="L72" s="57">
        <f t="shared" si="6"/>
        <v>241915.64</v>
      </c>
      <c r="M72" s="3">
        <f t="shared" si="7"/>
        <v>16443.77</v>
      </c>
      <c r="N72" s="64">
        <v>6</v>
      </c>
      <c r="O72" s="57">
        <f t="shared" si="8"/>
        <v>4180.62</v>
      </c>
      <c r="P72" s="58">
        <v>0.3</v>
      </c>
      <c r="Q72" s="58">
        <f t="shared" si="9"/>
        <v>1068.38</v>
      </c>
      <c r="R72" s="59">
        <f t="shared" si="10"/>
        <v>3560329.31</v>
      </c>
      <c r="S72" s="65">
        <v>2225486</v>
      </c>
      <c r="T72" s="61">
        <f t="shared" si="11"/>
        <v>1334843.31</v>
      </c>
      <c r="U72" s="58">
        <v>12435</v>
      </c>
      <c r="V72" s="62">
        <f t="shared" si="12"/>
        <v>11937.6</v>
      </c>
      <c r="W72" s="61">
        <v>1358282</v>
      </c>
      <c r="X72" s="57">
        <f t="shared" si="3"/>
        <v>2173251</v>
      </c>
      <c r="Y72" s="62">
        <f t="shared" si="13"/>
        <v>1346780.9100000001</v>
      </c>
      <c r="Z72" s="57">
        <v>1327721.9300000002</v>
      </c>
      <c r="AA72" s="62">
        <f t="shared" si="14"/>
        <v>1261335.83</v>
      </c>
      <c r="AB72" s="63">
        <f t="shared" si="15"/>
        <v>1346780.9100000001</v>
      </c>
      <c r="AE72" s="62"/>
      <c r="AF72" s="54"/>
    </row>
    <row r="73" spans="1:32" s="77" customFormat="1" ht="12.75">
      <c r="A73" s="77">
        <v>153</v>
      </c>
      <c r="B73" s="77" t="s">
        <v>96</v>
      </c>
      <c r="C73" s="77" t="b">
        <f t="shared" si="4"/>
        <v>1</v>
      </c>
      <c r="D73" s="77">
        <v>153</v>
      </c>
      <c r="E73" s="55" t="s">
        <v>96</v>
      </c>
      <c r="F73" s="56">
        <v>358.47</v>
      </c>
      <c r="G73" s="55">
        <f aca="true" t="shared" si="16" ref="G73:G136">ROUND(F73*G$6,2)</f>
        <v>1276608.46</v>
      </c>
      <c r="H73" s="56">
        <v>26.9</v>
      </c>
      <c r="I73" s="3">
        <f t="shared" si="5"/>
        <v>47898.95</v>
      </c>
      <c r="J73" s="3">
        <v>58.68</v>
      </c>
      <c r="K73" s="57">
        <v>2</v>
      </c>
      <c r="L73" s="57">
        <f t="shared" si="6"/>
        <v>112422.66</v>
      </c>
      <c r="M73" s="3">
        <f t="shared" si="7"/>
        <v>1393.54</v>
      </c>
      <c r="N73" s="64">
        <v>2</v>
      </c>
      <c r="O73" s="57">
        <f t="shared" si="8"/>
        <v>1393.54</v>
      </c>
      <c r="P73" s="58">
        <v>0</v>
      </c>
      <c r="Q73" s="58">
        <f t="shared" si="9"/>
        <v>0</v>
      </c>
      <c r="R73" s="59">
        <f t="shared" si="10"/>
        <v>1439717.15</v>
      </c>
      <c r="S73" s="65">
        <v>682238</v>
      </c>
      <c r="T73" s="61">
        <f t="shared" si="11"/>
        <v>757479.1499999999</v>
      </c>
      <c r="U73" s="58">
        <v>0</v>
      </c>
      <c r="V73" s="62">
        <f t="shared" si="12"/>
        <v>0</v>
      </c>
      <c r="W73" s="61">
        <v>762333</v>
      </c>
      <c r="X73" s="57">
        <f aca="true" t="shared" si="17" ref="X73:X136">ROUND(W73*$X$6,0)</f>
        <v>1219733</v>
      </c>
      <c r="Y73" s="62">
        <f t="shared" si="13"/>
        <v>757479.1499999999</v>
      </c>
      <c r="Z73" s="57">
        <v>721378.71</v>
      </c>
      <c r="AA73" s="62">
        <f t="shared" si="14"/>
        <v>685309.77</v>
      </c>
      <c r="AB73" s="63">
        <f t="shared" si="15"/>
        <v>757479.1499999999</v>
      </c>
      <c r="AE73" s="62"/>
      <c r="AF73" s="54"/>
    </row>
    <row r="74" spans="1:32" s="77" customFormat="1" ht="12.75">
      <c r="A74" s="77">
        <v>155</v>
      </c>
      <c r="B74" s="77" t="s">
        <v>97</v>
      </c>
      <c r="C74" s="77" t="b">
        <f aca="true" t="shared" si="18" ref="C74:C137">B74=E74</f>
        <v>1</v>
      </c>
      <c r="D74" s="77">
        <v>155</v>
      </c>
      <c r="E74" s="55" t="s">
        <v>97</v>
      </c>
      <c r="F74" s="56">
        <v>19.26</v>
      </c>
      <c r="G74" s="55">
        <f t="shared" si="16"/>
        <v>68590.06</v>
      </c>
      <c r="H74" s="56">
        <v>0.5</v>
      </c>
      <c r="I74" s="3">
        <f aca="true" t="shared" si="19" ref="I74:I137">ROUND(H74*$I$6,2)</f>
        <v>890.32</v>
      </c>
      <c r="J74" s="3">
        <v>1</v>
      </c>
      <c r="K74" s="57">
        <v>0</v>
      </c>
      <c r="L74" s="57">
        <f aca="true" t="shared" si="20" ref="L74:L137">ROUND(J74*$L$6,2)</f>
        <v>1915.86</v>
      </c>
      <c r="M74" s="3">
        <f aca="true" t="shared" si="21" ref="M74:M137">ROUND(K74*$M$6,2)</f>
        <v>0</v>
      </c>
      <c r="N74" s="64">
        <v>0</v>
      </c>
      <c r="O74" s="57">
        <f aca="true" t="shared" si="22" ref="O74:O137">ROUND(N74*$O$6,2)</f>
        <v>0</v>
      </c>
      <c r="P74" s="58">
        <v>0</v>
      </c>
      <c r="Q74" s="58">
        <f aca="true" t="shared" si="23" ref="Q74:Q137">ROUND(P74*$Q$6,2)</f>
        <v>0</v>
      </c>
      <c r="R74" s="59">
        <f aca="true" t="shared" si="24" ref="R74:R137">G74+I74+L74+M74+O74+Q74</f>
        <v>71396.24</v>
      </c>
      <c r="S74" s="65">
        <v>151524</v>
      </c>
      <c r="T74" s="61">
        <f aca="true" t="shared" si="25" ref="T74:T137">IF(R74&gt;S74,R74-S74,0)</f>
        <v>0</v>
      </c>
      <c r="U74" s="58">
        <v>0</v>
      </c>
      <c r="V74" s="62">
        <f aca="true" t="shared" si="26" ref="V74:V137">IF(OR(F74=0,S74&gt;R74),0,ROUND(U74*$V$6,2))</f>
        <v>0</v>
      </c>
      <c r="W74" s="61">
        <v>0</v>
      </c>
      <c r="X74" s="57">
        <f t="shared" si="17"/>
        <v>0</v>
      </c>
      <c r="Y74" s="62">
        <f aca="true" t="shared" si="27" ref="Y74:Y137">MIN(T74+V74,X74)</f>
        <v>0</v>
      </c>
      <c r="Z74" s="57">
        <v>0</v>
      </c>
      <c r="AA74" s="62">
        <f aca="true" t="shared" si="28" ref="AA74:AA137">ROUND(Z74*$AA$6,2)</f>
        <v>0</v>
      </c>
      <c r="AB74" s="63">
        <f aca="true" t="shared" si="29" ref="AB74:AB137">MAX(T74,Y74,AA74)</f>
        <v>0</v>
      </c>
      <c r="AE74" s="62"/>
      <c r="AF74" s="54"/>
    </row>
    <row r="75" spans="1:32" s="77" customFormat="1" ht="12.75">
      <c r="A75" s="77">
        <v>159</v>
      </c>
      <c r="B75" s="77" t="s">
        <v>98</v>
      </c>
      <c r="C75" s="77" t="b">
        <f t="shared" si="18"/>
        <v>1</v>
      </c>
      <c r="D75" s="77">
        <v>159</v>
      </c>
      <c r="E75" s="55" t="s">
        <v>98</v>
      </c>
      <c r="F75" s="56">
        <v>18.82</v>
      </c>
      <c r="G75" s="55">
        <f t="shared" si="16"/>
        <v>67023.1</v>
      </c>
      <c r="H75" s="56">
        <v>7</v>
      </c>
      <c r="I75" s="3">
        <f t="shared" si="19"/>
        <v>12464.41</v>
      </c>
      <c r="J75" s="3">
        <v>3</v>
      </c>
      <c r="K75" s="57">
        <v>0</v>
      </c>
      <c r="L75" s="57">
        <f t="shared" si="20"/>
        <v>5747.58</v>
      </c>
      <c r="M75" s="3">
        <f t="shared" si="21"/>
        <v>0</v>
      </c>
      <c r="N75" s="64">
        <v>0</v>
      </c>
      <c r="O75" s="57">
        <f t="shared" si="22"/>
        <v>0</v>
      </c>
      <c r="P75" s="58">
        <v>0</v>
      </c>
      <c r="Q75" s="58">
        <f t="shared" si="23"/>
        <v>0</v>
      </c>
      <c r="R75" s="59">
        <f t="shared" si="24"/>
        <v>85235.09000000001</v>
      </c>
      <c r="S75" s="65">
        <v>232607</v>
      </c>
      <c r="T75" s="61">
        <f t="shared" si="25"/>
        <v>0</v>
      </c>
      <c r="U75" s="58">
        <v>0</v>
      </c>
      <c r="V75" s="62">
        <f t="shared" si="26"/>
        <v>0</v>
      </c>
      <c r="W75" s="61">
        <v>0</v>
      </c>
      <c r="X75" s="57">
        <f t="shared" si="17"/>
        <v>0</v>
      </c>
      <c r="Y75" s="62">
        <f t="shared" si="27"/>
        <v>0</v>
      </c>
      <c r="Z75" s="57">
        <v>0</v>
      </c>
      <c r="AA75" s="62">
        <f t="shared" si="28"/>
        <v>0</v>
      </c>
      <c r="AB75" s="63">
        <f t="shared" si="29"/>
        <v>0</v>
      </c>
      <c r="AE75" s="62"/>
      <c r="AF75" s="54"/>
    </row>
    <row r="76" spans="1:32" s="77" customFormat="1" ht="12.75">
      <c r="A76" s="77">
        <v>161</v>
      </c>
      <c r="B76" s="77" t="s">
        <v>99</v>
      </c>
      <c r="C76" s="77" t="b">
        <f t="shared" si="18"/>
        <v>1</v>
      </c>
      <c r="D76" s="77">
        <v>161</v>
      </c>
      <c r="E76" s="55" t="s">
        <v>99</v>
      </c>
      <c r="F76" s="56">
        <v>176.16</v>
      </c>
      <c r="G76" s="55">
        <f t="shared" si="16"/>
        <v>627353.32</v>
      </c>
      <c r="H76" s="56">
        <v>88.52</v>
      </c>
      <c r="I76" s="3">
        <f t="shared" si="19"/>
        <v>157621.37</v>
      </c>
      <c r="J76" s="3">
        <v>33.33</v>
      </c>
      <c r="K76" s="57">
        <v>1</v>
      </c>
      <c r="L76" s="57">
        <f t="shared" si="20"/>
        <v>63855.61</v>
      </c>
      <c r="M76" s="3">
        <f t="shared" si="21"/>
        <v>696.77</v>
      </c>
      <c r="N76" s="64">
        <v>0</v>
      </c>
      <c r="O76" s="57">
        <f t="shared" si="22"/>
        <v>0</v>
      </c>
      <c r="P76" s="58">
        <v>0</v>
      </c>
      <c r="Q76" s="58">
        <f t="shared" si="23"/>
        <v>0</v>
      </c>
      <c r="R76" s="59">
        <f t="shared" si="24"/>
        <v>849527.07</v>
      </c>
      <c r="S76" s="65">
        <v>377373</v>
      </c>
      <c r="T76" s="61">
        <f t="shared" si="25"/>
        <v>472154.06999999995</v>
      </c>
      <c r="U76" s="58">
        <v>323629</v>
      </c>
      <c r="V76" s="62">
        <f t="shared" si="26"/>
        <v>310683.84</v>
      </c>
      <c r="W76" s="61">
        <v>838967.05</v>
      </c>
      <c r="X76" s="57">
        <f t="shared" si="17"/>
        <v>1342347</v>
      </c>
      <c r="Y76" s="62">
        <f t="shared" si="27"/>
        <v>782837.9099999999</v>
      </c>
      <c r="Z76" s="57">
        <v>820123.89</v>
      </c>
      <c r="AA76" s="62">
        <f t="shared" si="28"/>
        <v>779117.7</v>
      </c>
      <c r="AB76" s="63">
        <f t="shared" si="29"/>
        <v>782837.9099999999</v>
      </c>
      <c r="AE76" s="62"/>
      <c r="AF76" s="54"/>
    </row>
    <row r="77" spans="1:32" s="77" customFormat="1" ht="12.75">
      <c r="A77" s="77">
        <v>162</v>
      </c>
      <c r="B77" s="77" t="s">
        <v>100</v>
      </c>
      <c r="C77" s="77" t="b">
        <f t="shared" si="18"/>
        <v>1</v>
      </c>
      <c r="D77" s="77">
        <v>162</v>
      </c>
      <c r="E77" s="55" t="s">
        <v>100</v>
      </c>
      <c r="F77" s="56">
        <v>13.5</v>
      </c>
      <c r="G77" s="55">
        <f t="shared" si="16"/>
        <v>48077.15</v>
      </c>
      <c r="H77" s="56">
        <v>5</v>
      </c>
      <c r="I77" s="3">
        <f t="shared" si="19"/>
        <v>8903.15</v>
      </c>
      <c r="J77" s="3">
        <v>1</v>
      </c>
      <c r="K77" s="57">
        <v>0</v>
      </c>
      <c r="L77" s="57">
        <f t="shared" si="20"/>
        <v>1915.86</v>
      </c>
      <c r="M77" s="3">
        <f t="shared" si="21"/>
        <v>0</v>
      </c>
      <c r="N77" s="64">
        <v>0</v>
      </c>
      <c r="O77" s="57">
        <f t="shared" si="22"/>
        <v>0</v>
      </c>
      <c r="P77" s="58">
        <v>0</v>
      </c>
      <c r="Q77" s="58">
        <f t="shared" si="23"/>
        <v>0</v>
      </c>
      <c r="R77" s="59">
        <f t="shared" si="24"/>
        <v>58896.16</v>
      </c>
      <c r="S77" s="65">
        <v>31425</v>
      </c>
      <c r="T77" s="61">
        <f t="shared" si="25"/>
        <v>27471.160000000003</v>
      </c>
      <c r="U77" s="58">
        <v>0</v>
      </c>
      <c r="V77" s="62">
        <f t="shared" si="26"/>
        <v>0</v>
      </c>
      <c r="W77" s="61">
        <v>11893</v>
      </c>
      <c r="X77" s="57">
        <f t="shared" si="17"/>
        <v>19029</v>
      </c>
      <c r="Y77" s="62">
        <f t="shared" si="27"/>
        <v>19029</v>
      </c>
      <c r="Z77" s="57">
        <v>17619.339999999997</v>
      </c>
      <c r="AA77" s="62">
        <f t="shared" si="28"/>
        <v>16738.37</v>
      </c>
      <c r="AB77" s="63">
        <f t="shared" si="29"/>
        <v>27471.160000000003</v>
      </c>
      <c r="AE77" s="62"/>
      <c r="AF77" s="54"/>
    </row>
    <row r="78" spans="1:32" s="77" customFormat="1" ht="12.75">
      <c r="A78" s="77">
        <v>163</v>
      </c>
      <c r="B78" s="77" t="s">
        <v>101</v>
      </c>
      <c r="C78" s="77" t="b">
        <f t="shared" si="18"/>
        <v>1</v>
      </c>
      <c r="D78" s="77">
        <v>163</v>
      </c>
      <c r="E78" s="55" t="s">
        <v>101</v>
      </c>
      <c r="F78" s="56">
        <v>427.21000000000004</v>
      </c>
      <c r="G78" s="55">
        <f t="shared" si="16"/>
        <v>1521410.16</v>
      </c>
      <c r="H78" s="56">
        <v>95.07</v>
      </c>
      <c r="I78" s="3">
        <f t="shared" si="19"/>
        <v>169284.49</v>
      </c>
      <c r="J78" s="3">
        <v>100.37</v>
      </c>
      <c r="K78" s="57">
        <v>0</v>
      </c>
      <c r="L78" s="57">
        <f t="shared" si="20"/>
        <v>192294.87</v>
      </c>
      <c r="M78" s="3">
        <f t="shared" si="21"/>
        <v>0</v>
      </c>
      <c r="N78" s="64">
        <v>1</v>
      </c>
      <c r="O78" s="57">
        <f t="shared" si="22"/>
        <v>696.77</v>
      </c>
      <c r="P78" s="58">
        <v>0</v>
      </c>
      <c r="Q78" s="58">
        <f t="shared" si="23"/>
        <v>0</v>
      </c>
      <c r="R78" s="59">
        <f t="shared" si="24"/>
        <v>1883686.29</v>
      </c>
      <c r="S78" s="65">
        <v>1242817</v>
      </c>
      <c r="T78" s="61">
        <f t="shared" si="25"/>
        <v>640869.29</v>
      </c>
      <c r="U78" s="58">
        <v>58733</v>
      </c>
      <c r="V78" s="62">
        <f t="shared" si="26"/>
        <v>56383.68</v>
      </c>
      <c r="W78" s="61">
        <v>781424.55</v>
      </c>
      <c r="X78" s="57">
        <f t="shared" si="17"/>
        <v>1250279</v>
      </c>
      <c r="Y78" s="62">
        <f t="shared" si="27"/>
        <v>697252.9700000001</v>
      </c>
      <c r="Z78" s="57">
        <v>641614.3000000002</v>
      </c>
      <c r="AA78" s="62">
        <f t="shared" si="28"/>
        <v>609533.59</v>
      </c>
      <c r="AB78" s="63">
        <f t="shared" si="29"/>
        <v>697252.9700000001</v>
      </c>
      <c r="AE78" s="62"/>
      <c r="AF78" s="54"/>
    </row>
    <row r="79" spans="1:32" s="77" customFormat="1" ht="12.75">
      <c r="A79" s="77">
        <v>165</v>
      </c>
      <c r="B79" s="77" t="s">
        <v>102</v>
      </c>
      <c r="C79" s="77" t="b">
        <f t="shared" si="18"/>
        <v>1</v>
      </c>
      <c r="D79" s="77">
        <v>165</v>
      </c>
      <c r="E79" s="55" t="s">
        <v>102</v>
      </c>
      <c r="F79" s="56">
        <v>917.3599999999999</v>
      </c>
      <c r="G79" s="55">
        <f t="shared" si="16"/>
        <v>3266966.65</v>
      </c>
      <c r="H79" s="56">
        <v>237.15999999999997</v>
      </c>
      <c r="I79" s="3">
        <f t="shared" si="19"/>
        <v>422294.21</v>
      </c>
      <c r="J79" s="3">
        <v>174.72000000000003</v>
      </c>
      <c r="K79" s="57">
        <v>8.68</v>
      </c>
      <c r="L79" s="57">
        <f t="shared" si="20"/>
        <v>334739.06</v>
      </c>
      <c r="M79" s="3">
        <f t="shared" si="21"/>
        <v>6047.96</v>
      </c>
      <c r="N79" s="64">
        <v>7</v>
      </c>
      <c r="O79" s="57">
        <f t="shared" si="22"/>
        <v>4877.39</v>
      </c>
      <c r="P79" s="58">
        <v>0</v>
      </c>
      <c r="Q79" s="58">
        <f t="shared" si="23"/>
        <v>0</v>
      </c>
      <c r="R79" s="59">
        <f t="shared" si="24"/>
        <v>4034925.27</v>
      </c>
      <c r="S79" s="65">
        <v>1598161</v>
      </c>
      <c r="T79" s="61">
        <f t="shared" si="25"/>
        <v>2436764.27</v>
      </c>
      <c r="U79" s="58">
        <v>866394</v>
      </c>
      <c r="V79" s="62">
        <f t="shared" si="26"/>
        <v>831738.24</v>
      </c>
      <c r="W79" s="61">
        <v>3290613.68</v>
      </c>
      <c r="X79" s="57">
        <f t="shared" si="17"/>
        <v>5264982</v>
      </c>
      <c r="Y79" s="62">
        <f t="shared" si="27"/>
        <v>3268502.51</v>
      </c>
      <c r="Z79" s="57">
        <v>3172065.1600000006</v>
      </c>
      <c r="AA79" s="62">
        <f t="shared" si="28"/>
        <v>3013461.9</v>
      </c>
      <c r="AB79" s="63">
        <f t="shared" si="29"/>
        <v>3268502.51</v>
      </c>
      <c r="AE79" s="62"/>
      <c r="AF79" s="54"/>
    </row>
    <row r="80" spans="1:32" s="77" customFormat="1" ht="12.75">
      <c r="A80" s="77">
        <v>167</v>
      </c>
      <c r="B80" s="77" t="s">
        <v>103</v>
      </c>
      <c r="C80" s="77" t="b">
        <f t="shared" si="18"/>
        <v>1</v>
      </c>
      <c r="D80" s="77">
        <v>167</v>
      </c>
      <c r="E80" s="55" t="s">
        <v>103</v>
      </c>
      <c r="F80" s="56">
        <v>607.9399999999999</v>
      </c>
      <c r="G80" s="55">
        <f t="shared" si="16"/>
        <v>2165038.48</v>
      </c>
      <c r="H80" s="56">
        <v>135.93</v>
      </c>
      <c r="I80" s="3">
        <f t="shared" si="19"/>
        <v>242041.04</v>
      </c>
      <c r="J80" s="3">
        <v>66.22999999999999</v>
      </c>
      <c r="K80" s="57">
        <v>0</v>
      </c>
      <c r="L80" s="57">
        <f t="shared" si="20"/>
        <v>126887.41</v>
      </c>
      <c r="M80" s="3">
        <f t="shared" si="21"/>
        <v>0</v>
      </c>
      <c r="N80" s="64">
        <v>3</v>
      </c>
      <c r="O80" s="57">
        <f t="shared" si="22"/>
        <v>2090.31</v>
      </c>
      <c r="P80" s="58">
        <v>0.15</v>
      </c>
      <c r="Q80" s="58">
        <f t="shared" si="23"/>
        <v>534.19</v>
      </c>
      <c r="R80" s="59">
        <f t="shared" si="24"/>
        <v>2536591.43</v>
      </c>
      <c r="S80" s="65">
        <v>910285</v>
      </c>
      <c r="T80" s="61">
        <f t="shared" si="25"/>
        <v>1626306.4300000002</v>
      </c>
      <c r="U80" s="58">
        <v>955543</v>
      </c>
      <c r="V80" s="62">
        <f t="shared" si="26"/>
        <v>917321.28</v>
      </c>
      <c r="W80" s="61">
        <v>2561276.89</v>
      </c>
      <c r="X80" s="57">
        <f t="shared" si="17"/>
        <v>4098043</v>
      </c>
      <c r="Y80" s="62">
        <f t="shared" si="27"/>
        <v>2543627.71</v>
      </c>
      <c r="Z80" s="57">
        <v>2575169.09</v>
      </c>
      <c r="AA80" s="62">
        <f t="shared" si="28"/>
        <v>2446410.64</v>
      </c>
      <c r="AB80" s="63">
        <f t="shared" si="29"/>
        <v>2543627.71</v>
      </c>
      <c r="AE80" s="62"/>
      <c r="AF80" s="54"/>
    </row>
    <row r="81" spans="1:32" s="77" customFormat="1" ht="12.75">
      <c r="A81" s="77">
        <v>171</v>
      </c>
      <c r="B81" s="77" t="s">
        <v>104</v>
      </c>
      <c r="C81" s="77" t="b">
        <f t="shared" si="18"/>
        <v>1</v>
      </c>
      <c r="D81" s="77">
        <v>171</v>
      </c>
      <c r="E81" s="55" t="s">
        <v>104</v>
      </c>
      <c r="F81" s="56">
        <v>15.42</v>
      </c>
      <c r="G81" s="55">
        <f t="shared" si="16"/>
        <v>54914.78</v>
      </c>
      <c r="H81" s="56">
        <v>1.6</v>
      </c>
      <c r="I81" s="3">
        <f t="shared" si="19"/>
        <v>2849.01</v>
      </c>
      <c r="J81" s="3">
        <v>2</v>
      </c>
      <c r="K81" s="57">
        <v>0</v>
      </c>
      <c r="L81" s="57">
        <f t="shared" si="20"/>
        <v>3831.72</v>
      </c>
      <c r="M81" s="3">
        <f t="shared" si="21"/>
        <v>0</v>
      </c>
      <c r="N81" s="64">
        <v>0</v>
      </c>
      <c r="O81" s="57">
        <f t="shared" si="22"/>
        <v>0</v>
      </c>
      <c r="P81" s="58">
        <v>0</v>
      </c>
      <c r="Q81" s="58">
        <f t="shared" si="23"/>
        <v>0</v>
      </c>
      <c r="R81" s="59">
        <f t="shared" si="24"/>
        <v>61595.51</v>
      </c>
      <c r="S81" s="65">
        <v>175775</v>
      </c>
      <c r="T81" s="61">
        <f t="shared" si="25"/>
        <v>0</v>
      </c>
      <c r="U81" s="58">
        <v>14426</v>
      </c>
      <c r="V81" s="62">
        <f t="shared" si="26"/>
        <v>0</v>
      </c>
      <c r="W81" s="61">
        <v>14426</v>
      </c>
      <c r="X81" s="57">
        <f t="shared" si="17"/>
        <v>23082</v>
      </c>
      <c r="Y81" s="62">
        <f t="shared" si="27"/>
        <v>0</v>
      </c>
      <c r="Z81" s="57">
        <v>13848.96</v>
      </c>
      <c r="AA81" s="62">
        <f t="shared" si="28"/>
        <v>13156.51</v>
      </c>
      <c r="AB81" s="63">
        <f t="shared" si="29"/>
        <v>13156.51</v>
      </c>
      <c r="AE81" s="62"/>
      <c r="AF81" s="54"/>
    </row>
    <row r="82" spans="1:32" s="77" customFormat="1" ht="12.75">
      <c r="A82" s="77">
        <v>173</v>
      </c>
      <c r="B82" s="77" t="s">
        <v>105</v>
      </c>
      <c r="C82" s="77" t="b">
        <f t="shared" si="18"/>
        <v>1</v>
      </c>
      <c r="D82" s="77">
        <v>173</v>
      </c>
      <c r="E82" s="55" t="s">
        <v>105</v>
      </c>
      <c r="F82" s="56">
        <v>2111.3</v>
      </c>
      <c r="G82" s="55">
        <f t="shared" si="16"/>
        <v>7518909.35</v>
      </c>
      <c r="H82" s="56">
        <v>359.95</v>
      </c>
      <c r="I82" s="3">
        <f t="shared" si="19"/>
        <v>640937.77</v>
      </c>
      <c r="J82" s="3">
        <v>322.61</v>
      </c>
      <c r="K82" s="57">
        <v>29.61</v>
      </c>
      <c r="L82" s="57">
        <f t="shared" si="20"/>
        <v>618075.59</v>
      </c>
      <c r="M82" s="3">
        <f t="shared" si="21"/>
        <v>20631.36</v>
      </c>
      <c r="N82" s="64">
        <v>2.54</v>
      </c>
      <c r="O82" s="57">
        <f t="shared" si="22"/>
        <v>1769.8</v>
      </c>
      <c r="P82" s="58">
        <v>0</v>
      </c>
      <c r="Q82" s="58">
        <f t="shared" si="23"/>
        <v>0</v>
      </c>
      <c r="R82" s="59">
        <f t="shared" si="24"/>
        <v>8800323.87</v>
      </c>
      <c r="S82" s="65">
        <v>3988902</v>
      </c>
      <c r="T82" s="61">
        <f t="shared" si="25"/>
        <v>4811421.869999999</v>
      </c>
      <c r="U82" s="58">
        <v>0</v>
      </c>
      <c r="V82" s="62">
        <f t="shared" si="26"/>
        <v>0</v>
      </c>
      <c r="W82" s="61">
        <v>4699126.84</v>
      </c>
      <c r="X82" s="57">
        <f t="shared" si="17"/>
        <v>7518603</v>
      </c>
      <c r="Y82" s="62">
        <f t="shared" si="27"/>
        <v>4811421.869999999</v>
      </c>
      <c r="Z82" s="57">
        <v>4871096.4399999995</v>
      </c>
      <c r="AA82" s="62">
        <f t="shared" si="28"/>
        <v>4627541.62</v>
      </c>
      <c r="AB82" s="63">
        <f t="shared" si="29"/>
        <v>4811421.869999999</v>
      </c>
      <c r="AE82" s="62"/>
      <c r="AF82" s="54"/>
    </row>
    <row r="83" spans="1:32" s="77" customFormat="1" ht="12.75">
      <c r="A83" s="77">
        <v>175</v>
      </c>
      <c r="B83" s="77" t="s">
        <v>106</v>
      </c>
      <c r="C83" s="77" t="b">
        <f t="shared" si="18"/>
        <v>1</v>
      </c>
      <c r="D83" s="77">
        <v>175</v>
      </c>
      <c r="E83" s="55" t="s">
        <v>106</v>
      </c>
      <c r="F83" s="56">
        <v>902.61</v>
      </c>
      <c r="G83" s="55">
        <f t="shared" si="16"/>
        <v>3214437.91</v>
      </c>
      <c r="H83" s="56">
        <v>440.09000000000003</v>
      </c>
      <c r="I83" s="3">
        <f t="shared" si="19"/>
        <v>783637.46</v>
      </c>
      <c r="J83" s="3">
        <v>176.77</v>
      </c>
      <c r="K83" s="57">
        <v>3</v>
      </c>
      <c r="L83" s="57">
        <f t="shared" si="20"/>
        <v>338666.57</v>
      </c>
      <c r="M83" s="3">
        <f t="shared" si="21"/>
        <v>2090.31</v>
      </c>
      <c r="N83" s="64">
        <v>6</v>
      </c>
      <c r="O83" s="57">
        <f t="shared" si="22"/>
        <v>4180.62</v>
      </c>
      <c r="P83" s="58">
        <v>0</v>
      </c>
      <c r="Q83" s="58">
        <f t="shared" si="23"/>
        <v>0</v>
      </c>
      <c r="R83" s="59">
        <f t="shared" si="24"/>
        <v>4343012.87</v>
      </c>
      <c r="S83" s="65">
        <v>1047418</v>
      </c>
      <c r="T83" s="61">
        <f t="shared" si="25"/>
        <v>3295594.87</v>
      </c>
      <c r="U83" s="58">
        <v>2914592</v>
      </c>
      <c r="V83" s="62">
        <f t="shared" si="26"/>
        <v>2798008.32</v>
      </c>
      <c r="W83" s="61">
        <v>6375406.329999999</v>
      </c>
      <c r="X83" s="57">
        <f t="shared" si="17"/>
        <v>10200650</v>
      </c>
      <c r="Y83" s="62">
        <f t="shared" si="27"/>
        <v>6093603.1899999995</v>
      </c>
      <c r="Z83" s="57">
        <v>6237123.99</v>
      </c>
      <c r="AA83" s="62">
        <f t="shared" si="28"/>
        <v>5925267.79</v>
      </c>
      <c r="AB83" s="63">
        <f t="shared" si="29"/>
        <v>6093603.1899999995</v>
      </c>
      <c r="AE83" s="62"/>
      <c r="AF83" s="54"/>
    </row>
    <row r="84" spans="1:32" s="77" customFormat="1" ht="12.75">
      <c r="A84" s="77">
        <v>177</v>
      </c>
      <c r="B84" s="77" t="s">
        <v>107</v>
      </c>
      <c r="C84" s="77" t="b">
        <f t="shared" si="18"/>
        <v>1</v>
      </c>
      <c r="D84" s="77">
        <v>177</v>
      </c>
      <c r="E84" s="55" t="s">
        <v>107</v>
      </c>
      <c r="F84" s="56">
        <v>228.77</v>
      </c>
      <c r="G84" s="55">
        <f t="shared" si="16"/>
        <v>814711.74</v>
      </c>
      <c r="H84" s="56">
        <v>90.66</v>
      </c>
      <c r="I84" s="3">
        <f t="shared" si="19"/>
        <v>161431.92</v>
      </c>
      <c r="J84" s="3">
        <v>26.81</v>
      </c>
      <c r="K84" s="57">
        <v>1</v>
      </c>
      <c r="L84" s="57">
        <f t="shared" si="20"/>
        <v>51364.21</v>
      </c>
      <c r="M84" s="3">
        <f t="shared" si="21"/>
        <v>696.77</v>
      </c>
      <c r="N84" s="64">
        <v>0.65</v>
      </c>
      <c r="O84" s="57">
        <f t="shared" si="22"/>
        <v>452.9</v>
      </c>
      <c r="P84" s="58">
        <v>0</v>
      </c>
      <c r="Q84" s="58">
        <f t="shared" si="23"/>
        <v>0</v>
      </c>
      <c r="R84" s="59">
        <f t="shared" si="24"/>
        <v>1028657.54</v>
      </c>
      <c r="S84" s="65">
        <v>566562</v>
      </c>
      <c r="T84" s="61">
        <f t="shared" si="25"/>
        <v>462095.54000000004</v>
      </c>
      <c r="U84" s="58">
        <v>208236</v>
      </c>
      <c r="V84" s="62">
        <f t="shared" si="26"/>
        <v>199906.56</v>
      </c>
      <c r="W84" s="61">
        <v>748487.8400000001</v>
      </c>
      <c r="X84" s="57">
        <f t="shared" si="17"/>
        <v>1197581</v>
      </c>
      <c r="Y84" s="62">
        <f t="shared" si="27"/>
        <v>662002.1000000001</v>
      </c>
      <c r="Z84" s="57">
        <v>668453.2400000001</v>
      </c>
      <c r="AA84" s="62">
        <f t="shared" si="28"/>
        <v>635030.58</v>
      </c>
      <c r="AB84" s="63">
        <f t="shared" si="29"/>
        <v>662002.1000000001</v>
      </c>
      <c r="AE84" s="62"/>
      <c r="AF84" s="54"/>
    </row>
    <row r="85" spans="1:32" s="77" customFormat="1" ht="12.75">
      <c r="A85" s="77">
        <v>179</v>
      </c>
      <c r="B85" s="77" t="s">
        <v>108</v>
      </c>
      <c r="C85" s="77" t="b">
        <f t="shared" si="18"/>
        <v>1</v>
      </c>
      <c r="D85" s="77">
        <v>179</v>
      </c>
      <c r="E85" s="55" t="s">
        <v>108</v>
      </c>
      <c r="F85" s="56">
        <v>151.1</v>
      </c>
      <c r="G85" s="55">
        <f t="shared" si="16"/>
        <v>538107.9</v>
      </c>
      <c r="H85" s="56">
        <v>33.76</v>
      </c>
      <c r="I85" s="3">
        <f t="shared" si="19"/>
        <v>60114.07</v>
      </c>
      <c r="J85" s="3">
        <v>18.84</v>
      </c>
      <c r="K85" s="57">
        <v>0</v>
      </c>
      <c r="L85" s="57">
        <f t="shared" si="20"/>
        <v>36094.8</v>
      </c>
      <c r="M85" s="3">
        <f t="shared" si="21"/>
        <v>0</v>
      </c>
      <c r="N85" s="64">
        <v>1</v>
      </c>
      <c r="O85" s="57">
        <f t="shared" si="22"/>
        <v>696.77</v>
      </c>
      <c r="P85" s="58">
        <v>0</v>
      </c>
      <c r="Q85" s="58">
        <f t="shared" si="23"/>
        <v>0</v>
      </c>
      <c r="R85" s="59">
        <f t="shared" si="24"/>
        <v>635013.54</v>
      </c>
      <c r="S85" s="65">
        <v>441714</v>
      </c>
      <c r="T85" s="61">
        <f t="shared" si="25"/>
        <v>193299.54000000004</v>
      </c>
      <c r="U85" s="58">
        <v>173610</v>
      </c>
      <c r="V85" s="62">
        <f t="shared" si="26"/>
        <v>166665.6</v>
      </c>
      <c r="W85" s="61">
        <v>390165.83999999997</v>
      </c>
      <c r="X85" s="57">
        <f t="shared" si="17"/>
        <v>624265</v>
      </c>
      <c r="Y85" s="62">
        <f t="shared" si="27"/>
        <v>359965.14</v>
      </c>
      <c r="Z85" s="57">
        <v>401333.17000000004</v>
      </c>
      <c r="AA85" s="62">
        <f t="shared" si="28"/>
        <v>381266.51</v>
      </c>
      <c r="AB85" s="63">
        <f t="shared" si="29"/>
        <v>381266.51</v>
      </c>
      <c r="AE85" s="62"/>
      <c r="AF85" s="54"/>
    </row>
    <row r="86" spans="1:32" s="77" customFormat="1" ht="12.75">
      <c r="A86" s="77">
        <v>183</v>
      </c>
      <c r="B86" s="78" t="s">
        <v>109</v>
      </c>
      <c r="C86" s="79" t="b">
        <f t="shared" si="18"/>
        <v>1</v>
      </c>
      <c r="D86" s="61">
        <v>183</v>
      </c>
      <c r="E86" s="55" t="s">
        <v>109</v>
      </c>
      <c r="F86" s="56">
        <v>108.54</v>
      </c>
      <c r="G86" s="55">
        <f t="shared" si="16"/>
        <v>386540.25</v>
      </c>
      <c r="H86" s="56">
        <v>23.33</v>
      </c>
      <c r="I86" s="3">
        <f t="shared" si="19"/>
        <v>41542.1</v>
      </c>
      <c r="J86" s="3">
        <v>16</v>
      </c>
      <c r="K86" s="57">
        <v>0</v>
      </c>
      <c r="L86" s="57">
        <f t="shared" si="20"/>
        <v>30653.76</v>
      </c>
      <c r="M86" s="3">
        <f t="shared" si="21"/>
        <v>0</v>
      </c>
      <c r="N86" s="64">
        <v>0</v>
      </c>
      <c r="O86" s="57">
        <f t="shared" si="22"/>
        <v>0</v>
      </c>
      <c r="P86" s="58">
        <v>0</v>
      </c>
      <c r="Q86" s="58">
        <f t="shared" si="23"/>
        <v>0</v>
      </c>
      <c r="R86" s="59">
        <f t="shared" si="24"/>
        <v>458736.11</v>
      </c>
      <c r="S86" s="65">
        <v>659934</v>
      </c>
      <c r="T86" s="61">
        <f t="shared" si="25"/>
        <v>0</v>
      </c>
      <c r="U86" s="58">
        <v>0</v>
      </c>
      <c r="V86" s="62">
        <f t="shared" si="26"/>
        <v>0</v>
      </c>
      <c r="W86" s="61">
        <v>0</v>
      </c>
      <c r="X86" s="57">
        <f t="shared" si="17"/>
        <v>0</v>
      </c>
      <c r="Y86" s="62">
        <f t="shared" si="27"/>
        <v>0</v>
      </c>
      <c r="Z86" s="57">
        <v>0</v>
      </c>
      <c r="AA86" s="62">
        <f t="shared" si="28"/>
        <v>0</v>
      </c>
      <c r="AB86" s="63">
        <f t="shared" si="29"/>
        <v>0</v>
      </c>
      <c r="AE86" s="62"/>
      <c r="AF86" s="54"/>
    </row>
    <row r="87" spans="1:32" s="77" customFormat="1" ht="12.75">
      <c r="A87" s="77">
        <v>185</v>
      </c>
      <c r="B87" s="77" t="s">
        <v>110</v>
      </c>
      <c r="C87" s="77" t="b">
        <f t="shared" si="18"/>
        <v>1</v>
      </c>
      <c r="D87" s="77">
        <v>185</v>
      </c>
      <c r="E87" s="55" t="s">
        <v>110</v>
      </c>
      <c r="F87" s="56">
        <v>1067.24</v>
      </c>
      <c r="G87" s="55">
        <f t="shared" si="16"/>
        <v>3800729.79</v>
      </c>
      <c r="H87" s="56">
        <v>604.0300000000001</v>
      </c>
      <c r="I87" s="3">
        <f t="shared" si="19"/>
        <v>1075553.94</v>
      </c>
      <c r="J87" s="3">
        <v>182.14000000000001</v>
      </c>
      <c r="K87" s="57">
        <v>5</v>
      </c>
      <c r="L87" s="57">
        <f t="shared" si="20"/>
        <v>348954.74</v>
      </c>
      <c r="M87" s="3">
        <f t="shared" si="21"/>
        <v>3483.85</v>
      </c>
      <c r="N87" s="64">
        <v>6</v>
      </c>
      <c r="O87" s="57">
        <f t="shared" si="22"/>
        <v>4180.62</v>
      </c>
      <c r="P87" s="58">
        <v>0</v>
      </c>
      <c r="Q87" s="58">
        <f t="shared" si="23"/>
        <v>0</v>
      </c>
      <c r="R87" s="59">
        <f t="shared" si="24"/>
        <v>5232902.94</v>
      </c>
      <c r="S87" s="65">
        <v>1177459</v>
      </c>
      <c r="T87" s="61">
        <f t="shared" si="25"/>
        <v>4055443.9400000004</v>
      </c>
      <c r="U87" s="58">
        <v>4034992</v>
      </c>
      <c r="V87" s="62">
        <f t="shared" si="26"/>
        <v>3873592.32</v>
      </c>
      <c r="W87" s="61">
        <v>8329787.160000001</v>
      </c>
      <c r="X87" s="57">
        <f t="shared" si="17"/>
        <v>13327659</v>
      </c>
      <c r="Y87" s="62">
        <f t="shared" si="27"/>
        <v>7929036.26</v>
      </c>
      <c r="Z87" s="57">
        <v>8044402.030000001</v>
      </c>
      <c r="AA87" s="62">
        <f t="shared" si="28"/>
        <v>7642181.93</v>
      </c>
      <c r="AB87" s="63">
        <f t="shared" si="29"/>
        <v>7929036.26</v>
      </c>
      <c r="AE87" s="62"/>
      <c r="AF87" s="54"/>
    </row>
    <row r="88" spans="1:32" s="77" customFormat="1" ht="12.75">
      <c r="A88" s="77">
        <v>187</v>
      </c>
      <c r="B88" s="77" t="s">
        <v>111</v>
      </c>
      <c r="C88" s="77" t="b">
        <f t="shared" si="18"/>
        <v>1</v>
      </c>
      <c r="D88" s="77">
        <v>187</v>
      </c>
      <c r="E88" s="55" t="s">
        <v>111</v>
      </c>
      <c r="F88" s="56">
        <v>112.11</v>
      </c>
      <c r="G88" s="55">
        <f t="shared" si="16"/>
        <v>399253.98</v>
      </c>
      <c r="H88" s="56">
        <v>35.52</v>
      </c>
      <c r="I88" s="3">
        <f t="shared" si="19"/>
        <v>63247.98</v>
      </c>
      <c r="J88" s="3">
        <v>21.17</v>
      </c>
      <c r="K88" s="57">
        <v>2</v>
      </c>
      <c r="L88" s="57">
        <f t="shared" si="20"/>
        <v>40558.76</v>
      </c>
      <c r="M88" s="3">
        <f t="shared" si="21"/>
        <v>1393.54</v>
      </c>
      <c r="N88" s="64">
        <v>0</v>
      </c>
      <c r="O88" s="57">
        <f t="shared" si="22"/>
        <v>0</v>
      </c>
      <c r="P88" s="58">
        <v>0</v>
      </c>
      <c r="Q88" s="58">
        <f t="shared" si="23"/>
        <v>0</v>
      </c>
      <c r="R88" s="59">
        <f t="shared" si="24"/>
        <v>504454.25999999995</v>
      </c>
      <c r="S88" s="65">
        <v>1130959</v>
      </c>
      <c r="T88" s="61">
        <f t="shared" si="25"/>
        <v>0</v>
      </c>
      <c r="U88" s="58">
        <v>0</v>
      </c>
      <c r="V88" s="62">
        <f t="shared" si="26"/>
        <v>0</v>
      </c>
      <c r="W88" s="61">
        <v>0</v>
      </c>
      <c r="X88" s="57">
        <f t="shared" si="17"/>
        <v>0</v>
      </c>
      <c r="Y88" s="62">
        <f t="shared" si="27"/>
        <v>0</v>
      </c>
      <c r="Z88" s="57">
        <v>0</v>
      </c>
      <c r="AA88" s="62">
        <f t="shared" si="28"/>
        <v>0</v>
      </c>
      <c r="AB88" s="63">
        <f t="shared" si="29"/>
        <v>0</v>
      </c>
      <c r="AE88" s="62"/>
      <c r="AF88" s="54"/>
    </row>
    <row r="89" spans="1:32" s="77" customFormat="1" ht="12.75">
      <c r="A89" s="77">
        <v>189</v>
      </c>
      <c r="B89" s="77" t="s">
        <v>112</v>
      </c>
      <c r="C89" s="77" t="b">
        <f t="shared" si="18"/>
        <v>1</v>
      </c>
      <c r="D89" s="77">
        <v>189</v>
      </c>
      <c r="E89" s="55" t="s">
        <v>112</v>
      </c>
      <c r="F89" s="56">
        <v>623.11</v>
      </c>
      <c r="G89" s="55">
        <f t="shared" si="16"/>
        <v>2219062.95</v>
      </c>
      <c r="H89" s="56">
        <v>86.84</v>
      </c>
      <c r="I89" s="3">
        <f t="shared" si="19"/>
        <v>154629.91</v>
      </c>
      <c r="J89" s="3">
        <v>99.12</v>
      </c>
      <c r="K89" s="57">
        <v>0</v>
      </c>
      <c r="L89" s="57">
        <f t="shared" si="20"/>
        <v>189900.04</v>
      </c>
      <c r="M89" s="3">
        <f t="shared" si="21"/>
        <v>0</v>
      </c>
      <c r="N89" s="64">
        <v>5</v>
      </c>
      <c r="O89" s="57">
        <f t="shared" si="22"/>
        <v>3483.85</v>
      </c>
      <c r="P89" s="58">
        <v>0</v>
      </c>
      <c r="Q89" s="58">
        <f t="shared" si="23"/>
        <v>0</v>
      </c>
      <c r="R89" s="59">
        <f t="shared" si="24"/>
        <v>2567076.7500000005</v>
      </c>
      <c r="S89" s="65">
        <v>898541</v>
      </c>
      <c r="T89" s="61">
        <f t="shared" si="25"/>
        <v>1668535.7500000005</v>
      </c>
      <c r="U89" s="58">
        <v>0</v>
      </c>
      <c r="V89" s="62">
        <f t="shared" si="26"/>
        <v>0</v>
      </c>
      <c r="W89" s="61">
        <v>1671478.6900000004</v>
      </c>
      <c r="X89" s="57">
        <f t="shared" si="17"/>
        <v>2674366</v>
      </c>
      <c r="Y89" s="62">
        <f t="shared" si="27"/>
        <v>1668535.7500000005</v>
      </c>
      <c r="Z89" s="57">
        <v>1685449.33</v>
      </c>
      <c r="AA89" s="62">
        <f t="shared" si="28"/>
        <v>1601176.86</v>
      </c>
      <c r="AB89" s="63">
        <f t="shared" si="29"/>
        <v>1668535.7500000005</v>
      </c>
      <c r="AE89" s="62"/>
      <c r="AF89" s="54"/>
    </row>
    <row r="90" spans="1:32" s="77" customFormat="1" ht="12.75">
      <c r="A90" s="77">
        <v>191</v>
      </c>
      <c r="B90" s="77" t="s">
        <v>113</v>
      </c>
      <c r="C90" s="77" t="b">
        <f t="shared" si="18"/>
        <v>1</v>
      </c>
      <c r="D90" s="77">
        <v>191</v>
      </c>
      <c r="E90" s="55" t="s">
        <v>113</v>
      </c>
      <c r="F90" s="56">
        <v>1011.47</v>
      </c>
      <c r="G90" s="55">
        <f t="shared" si="16"/>
        <v>3602117.77</v>
      </c>
      <c r="H90" s="56">
        <v>210.54999999999998</v>
      </c>
      <c r="I90" s="3">
        <f t="shared" si="19"/>
        <v>374911.65</v>
      </c>
      <c r="J90" s="3">
        <v>143.74</v>
      </c>
      <c r="K90" s="57">
        <v>3.5</v>
      </c>
      <c r="L90" s="57">
        <f t="shared" si="20"/>
        <v>275385.72</v>
      </c>
      <c r="M90" s="3">
        <f t="shared" si="21"/>
        <v>2438.7</v>
      </c>
      <c r="N90" s="64">
        <v>2.4</v>
      </c>
      <c r="O90" s="57">
        <f t="shared" si="22"/>
        <v>1672.25</v>
      </c>
      <c r="P90" s="58">
        <v>0</v>
      </c>
      <c r="Q90" s="58">
        <f t="shared" si="23"/>
        <v>0</v>
      </c>
      <c r="R90" s="59">
        <f t="shared" si="24"/>
        <v>4256526.09</v>
      </c>
      <c r="S90" s="65">
        <v>3795670</v>
      </c>
      <c r="T90" s="61">
        <f t="shared" si="25"/>
        <v>460856.08999999985</v>
      </c>
      <c r="U90" s="58">
        <v>363818</v>
      </c>
      <c r="V90" s="62">
        <f t="shared" si="26"/>
        <v>349265.28</v>
      </c>
      <c r="W90" s="61">
        <v>637608.08</v>
      </c>
      <c r="X90" s="57">
        <f t="shared" si="17"/>
        <v>1020173</v>
      </c>
      <c r="Y90" s="62">
        <f t="shared" si="27"/>
        <v>810121.3699999999</v>
      </c>
      <c r="Z90" s="57">
        <v>803338.1199999999</v>
      </c>
      <c r="AA90" s="62">
        <f t="shared" si="28"/>
        <v>763171.21</v>
      </c>
      <c r="AB90" s="63">
        <f t="shared" si="29"/>
        <v>810121.3699999999</v>
      </c>
      <c r="AE90" s="62"/>
      <c r="AF90" s="54"/>
    </row>
    <row r="91" spans="1:32" s="77" customFormat="1" ht="12.75">
      <c r="A91" s="77">
        <v>195</v>
      </c>
      <c r="B91" s="77" t="s">
        <v>114</v>
      </c>
      <c r="C91" s="77" t="b">
        <f t="shared" si="18"/>
        <v>1</v>
      </c>
      <c r="D91" s="77">
        <v>195</v>
      </c>
      <c r="E91" s="55" t="s">
        <v>114</v>
      </c>
      <c r="F91" s="56">
        <v>536.11</v>
      </c>
      <c r="G91" s="55">
        <f t="shared" si="16"/>
        <v>1909232.46</v>
      </c>
      <c r="H91" s="56">
        <v>89.59</v>
      </c>
      <c r="I91" s="3">
        <f t="shared" si="19"/>
        <v>159526.64</v>
      </c>
      <c r="J91" s="3">
        <v>38.92</v>
      </c>
      <c r="K91" s="57">
        <v>0</v>
      </c>
      <c r="L91" s="57">
        <f t="shared" si="20"/>
        <v>74565.27</v>
      </c>
      <c r="M91" s="3">
        <f t="shared" si="21"/>
        <v>0</v>
      </c>
      <c r="N91" s="64">
        <v>1</v>
      </c>
      <c r="O91" s="57">
        <f t="shared" si="22"/>
        <v>696.77</v>
      </c>
      <c r="P91" s="58">
        <v>0</v>
      </c>
      <c r="Q91" s="58">
        <f t="shared" si="23"/>
        <v>0</v>
      </c>
      <c r="R91" s="59">
        <f t="shared" si="24"/>
        <v>2144021.14</v>
      </c>
      <c r="S91" s="65">
        <v>1028548</v>
      </c>
      <c r="T91" s="61">
        <f t="shared" si="25"/>
        <v>1115473.1400000001</v>
      </c>
      <c r="U91" s="58">
        <v>0</v>
      </c>
      <c r="V91" s="62">
        <f t="shared" si="26"/>
        <v>0</v>
      </c>
      <c r="W91" s="61">
        <v>1043448</v>
      </c>
      <c r="X91" s="57">
        <f t="shared" si="17"/>
        <v>1669517</v>
      </c>
      <c r="Y91" s="62">
        <f t="shared" si="27"/>
        <v>1115473.1400000001</v>
      </c>
      <c r="Z91" s="57">
        <v>1128036.12</v>
      </c>
      <c r="AA91" s="62">
        <f t="shared" si="28"/>
        <v>1071634.31</v>
      </c>
      <c r="AB91" s="63">
        <f t="shared" si="29"/>
        <v>1115473.1400000001</v>
      </c>
      <c r="AE91" s="62"/>
      <c r="AF91" s="54"/>
    </row>
    <row r="92" spans="1:32" s="77" customFormat="1" ht="12.75">
      <c r="A92" s="77">
        <v>197</v>
      </c>
      <c r="B92" s="77" t="s">
        <v>115</v>
      </c>
      <c r="C92" s="77" t="b">
        <f t="shared" si="18"/>
        <v>1</v>
      </c>
      <c r="D92" s="77">
        <v>197</v>
      </c>
      <c r="E92" s="55" t="s">
        <v>115</v>
      </c>
      <c r="F92" s="56">
        <v>72.7</v>
      </c>
      <c r="G92" s="55">
        <f t="shared" si="16"/>
        <v>258904.33</v>
      </c>
      <c r="H92" s="56">
        <v>32.1</v>
      </c>
      <c r="I92" s="3">
        <f t="shared" si="19"/>
        <v>57158.22</v>
      </c>
      <c r="J92" s="3">
        <v>14.48</v>
      </c>
      <c r="K92" s="57">
        <v>0</v>
      </c>
      <c r="L92" s="57">
        <f t="shared" si="20"/>
        <v>27741.65</v>
      </c>
      <c r="M92" s="3">
        <f t="shared" si="21"/>
        <v>0</v>
      </c>
      <c r="N92" s="64">
        <v>0</v>
      </c>
      <c r="O92" s="57">
        <f t="shared" si="22"/>
        <v>0</v>
      </c>
      <c r="P92" s="58">
        <v>0</v>
      </c>
      <c r="Q92" s="58">
        <f t="shared" si="23"/>
        <v>0</v>
      </c>
      <c r="R92" s="59">
        <f t="shared" si="24"/>
        <v>343804.2</v>
      </c>
      <c r="S92" s="65">
        <v>135605</v>
      </c>
      <c r="T92" s="61">
        <f t="shared" si="25"/>
        <v>208199.2</v>
      </c>
      <c r="U92" s="58">
        <v>286055</v>
      </c>
      <c r="V92" s="62">
        <f t="shared" si="26"/>
        <v>274612.8</v>
      </c>
      <c r="W92" s="61">
        <v>438940.37</v>
      </c>
      <c r="X92" s="57">
        <f t="shared" si="17"/>
        <v>702305</v>
      </c>
      <c r="Y92" s="62">
        <f t="shared" si="27"/>
        <v>482812</v>
      </c>
      <c r="Z92" s="57">
        <v>458694.38</v>
      </c>
      <c r="AA92" s="62">
        <f t="shared" si="28"/>
        <v>435759.66</v>
      </c>
      <c r="AB92" s="63">
        <f t="shared" si="29"/>
        <v>482812</v>
      </c>
      <c r="AE92" s="62"/>
      <c r="AF92" s="54"/>
    </row>
    <row r="93" spans="1:32" s="77" customFormat="1" ht="12.75">
      <c r="A93" s="77">
        <v>199</v>
      </c>
      <c r="B93" s="77" t="s">
        <v>116</v>
      </c>
      <c r="C93" s="77" t="b">
        <f t="shared" si="18"/>
        <v>1</v>
      </c>
      <c r="D93" s="77">
        <v>199</v>
      </c>
      <c r="E93" s="55" t="s">
        <v>116</v>
      </c>
      <c r="F93" s="56">
        <v>2121.2400000000002</v>
      </c>
      <c r="G93" s="55">
        <f t="shared" si="16"/>
        <v>7554308.37</v>
      </c>
      <c r="H93" s="56">
        <v>456.84000000000003</v>
      </c>
      <c r="I93" s="3">
        <f t="shared" si="19"/>
        <v>813463.01</v>
      </c>
      <c r="J93" s="3">
        <v>359.97999999999996</v>
      </c>
      <c r="K93" s="57">
        <v>26.16</v>
      </c>
      <c r="L93" s="57">
        <f t="shared" si="20"/>
        <v>689671.28</v>
      </c>
      <c r="M93" s="3">
        <f t="shared" si="21"/>
        <v>18227.5</v>
      </c>
      <c r="N93" s="64">
        <v>3</v>
      </c>
      <c r="O93" s="57">
        <f t="shared" si="22"/>
        <v>2090.31</v>
      </c>
      <c r="P93" s="58">
        <v>1.88</v>
      </c>
      <c r="Q93" s="58">
        <f t="shared" si="23"/>
        <v>6695.19</v>
      </c>
      <c r="R93" s="59">
        <f t="shared" si="24"/>
        <v>9084455.66</v>
      </c>
      <c r="S93" s="65">
        <v>3228428</v>
      </c>
      <c r="T93" s="61">
        <f t="shared" si="25"/>
        <v>5856027.66</v>
      </c>
      <c r="U93" s="58">
        <v>1040103</v>
      </c>
      <c r="V93" s="62">
        <f t="shared" si="26"/>
        <v>998498.88</v>
      </c>
      <c r="W93" s="61">
        <v>7102063.48</v>
      </c>
      <c r="X93" s="57">
        <f t="shared" si="17"/>
        <v>11363302</v>
      </c>
      <c r="Y93" s="62">
        <f t="shared" si="27"/>
        <v>6854526.54</v>
      </c>
      <c r="Z93" s="57">
        <v>6938808.579999999</v>
      </c>
      <c r="AA93" s="62">
        <f t="shared" si="28"/>
        <v>6591868.15</v>
      </c>
      <c r="AB93" s="63">
        <f t="shared" si="29"/>
        <v>6854526.54</v>
      </c>
      <c r="AE93" s="62"/>
      <c r="AF93" s="54"/>
    </row>
    <row r="94" spans="1:32" s="77" customFormat="1" ht="12.75">
      <c r="A94" s="77">
        <v>201</v>
      </c>
      <c r="B94" s="77" t="s">
        <v>117</v>
      </c>
      <c r="C94" s="77" t="b">
        <f t="shared" si="18"/>
        <v>1</v>
      </c>
      <c r="D94" s="77">
        <v>201</v>
      </c>
      <c r="E94" s="55" t="s">
        <v>117</v>
      </c>
      <c r="F94" s="56">
        <v>365.29</v>
      </c>
      <c r="G94" s="55">
        <f t="shared" si="16"/>
        <v>1300896.32</v>
      </c>
      <c r="H94" s="56">
        <v>108.61</v>
      </c>
      <c r="I94" s="3">
        <f t="shared" si="19"/>
        <v>193394.22</v>
      </c>
      <c r="J94" s="3">
        <v>78.91</v>
      </c>
      <c r="K94" s="57">
        <v>1</v>
      </c>
      <c r="L94" s="57">
        <f t="shared" si="20"/>
        <v>151180.51</v>
      </c>
      <c r="M94" s="3">
        <f t="shared" si="21"/>
        <v>696.77</v>
      </c>
      <c r="N94" s="64">
        <v>4</v>
      </c>
      <c r="O94" s="57">
        <f t="shared" si="22"/>
        <v>2787.08</v>
      </c>
      <c r="P94" s="58">
        <v>0</v>
      </c>
      <c r="Q94" s="58">
        <f t="shared" si="23"/>
        <v>0</v>
      </c>
      <c r="R94" s="59">
        <f t="shared" si="24"/>
        <v>1648954.9000000001</v>
      </c>
      <c r="S94" s="65">
        <v>502680</v>
      </c>
      <c r="T94" s="61">
        <f t="shared" si="25"/>
        <v>1146274.9000000001</v>
      </c>
      <c r="U94" s="58">
        <v>849335</v>
      </c>
      <c r="V94" s="62">
        <f t="shared" si="26"/>
        <v>815361.6</v>
      </c>
      <c r="W94" s="61">
        <v>1977144.2000000002</v>
      </c>
      <c r="X94" s="57">
        <f t="shared" si="17"/>
        <v>3163431</v>
      </c>
      <c r="Y94" s="62">
        <f t="shared" si="27"/>
        <v>1961636.5</v>
      </c>
      <c r="Z94" s="57">
        <v>2002859.5300000003</v>
      </c>
      <c r="AA94" s="62">
        <f t="shared" si="28"/>
        <v>1902716.55</v>
      </c>
      <c r="AB94" s="63">
        <f t="shared" si="29"/>
        <v>1961636.5</v>
      </c>
      <c r="AE94" s="62"/>
      <c r="AF94" s="54"/>
    </row>
    <row r="95" spans="1:32" s="77" customFormat="1" ht="12.75">
      <c r="A95" s="77">
        <v>203</v>
      </c>
      <c r="B95" s="77" t="s">
        <v>118</v>
      </c>
      <c r="C95" s="77" t="b">
        <f t="shared" si="18"/>
        <v>1</v>
      </c>
      <c r="D95" s="77">
        <v>203</v>
      </c>
      <c r="E95" s="55" t="s">
        <v>118</v>
      </c>
      <c r="F95" s="56">
        <v>70.25999999999999</v>
      </c>
      <c r="G95" s="55">
        <f t="shared" si="16"/>
        <v>250214.83</v>
      </c>
      <c r="H95" s="56">
        <v>23.310000000000002</v>
      </c>
      <c r="I95" s="3">
        <f t="shared" si="19"/>
        <v>41506.49</v>
      </c>
      <c r="J95" s="3">
        <v>11.020000000000001</v>
      </c>
      <c r="K95" s="57">
        <v>0</v>
      </c>
      <c r="L95" s="57">
        <f t="shared" si="20"/>
        <v>21112.78</v>
      </c>
      <c r="M95" s="3">
        <f t="shared" si="21"/>
        <v>0</v>
      </c>
      <c r="N95" s="64">
        <v>0</v>
      </c>
      <c r="O95" s="57">
        <f t="shared" si="22"/>
        <v>0</v>
      </c>
      <c r="P95" s="58">
        <v>0</v>
      </c>
      <c r="Q95" s="58">
        <f t="shared" si="23"/>
        <v>0</v>
      </c>
      <c r="R95" s="59">
        <f t="shared" si="24"/>
        <v>312834.1</v>
      </c>
      <c r="S95" s="65">
        <v>158027</v>
      </c>
      <c r="T95" s="61">
        <f t="shared" si="25"/>
        <v>154807.09999999998</v>
      </c>
      <c r="U95" s="58">
        <v>221681</v>
      </c>
      <c r="V95" s="62">
        <f t="shared" si="26"/>
        <v>212813.76</v>
      </c>
      <c r="W95" s="61">
        <v>371450.94</v>
      </c>
      <c r="X95" s="57">
        <f t="shared" si="17"/>
        <v>594322</v>
      </c>
      <c r="Y95" s="62">
        <f t="shared" si="27"/>
        <v>367620.86</v>
      </c>
      <c r="Z95" s="57">
        <v>365501.27</v>
      </c>
      <c r="AA95" s="62">
        <f t="shared" si="28"/>
        <v>347226.21</v>
      </c>
      <c r="AB95" s="63">
        <f t="shared" si="29"/>
        <v>367620.86</v>
      </c>
      <c r="AE95" s="62"/>
      <c r="AF95" s="54"/>
    </row>
    <row r="96" spans="1:32" s="77" customFormat="1" ht="12.75">
      <c r="A96" s="77">
        <v>209</v>
      </c>
      <c r="B96" s="77" t="s">
        <v>119</v>
      </c>
      <c r="C96" s="77" t="b">
        <f t="shared" si="18"/>
        <v>1</v>
      </c>
      <c r="D96" s="77">
        <v>209</v>
      </c>
      <c r="E96" s="55" t="s">
        <v>119</v>
      </c>
      <c r="F96" s="56">
        <v>139.29</v>
      </c>
      <c r="G96" s="55">
        <f t="shared" si="16"/>
        <v>496049.3</v>
      </c>
      <c r="H96" s="56">
        <v>50.31</v>
      </c>
      <c r="I96" s="3">
        <f t="shared" si="19"/>
        <v>89583.5</v>
      </c>
      <c r="J96" s="3">
        <v>33.12</v>
      </c>
      <c r="K96" s="57">
        <v>0</v>
      </c>
      <c r="L96" s="57">
        <f t="shared" si="20"/>
        <v>63453.28</v>
      </c>
      <c r="M96" s="3">
        <f t="shared" si="21"/>
        <v>0</v>
      </c>
      <c r="N96" s="64">
        <v>0</v>
      </c>
      <c r="O96" s="57">
        <f t="shared" si="22"/>
        <v>0</v>
      </c>
      <c r="P96" s="58">
        <v>0</v>
      </c>
      <c r="Q96" s="58">
        <f t="shared" si="23"/>
        <v>0</v>
      </c>
      <c r="R96" s="59">
        <f t="shared" si="24"/>
        <v>649086.0800000001</v>
      </c>
      <c r="S96" s="65">
        <v>301138</v>
      </c>
      <c r="T96" s="61">
        <f t="shared" si="25"/>
        <v>347948.0800000001</v>
      </c>
      <c r="U96" s="58">
        <v>250176</v>
      </c>
      <c r="V96" s="62">
        <f t="shared" si="26"/>
        <v>240168.96</v>
      </c>
      <c r="W96" s="61">
        <v>608417.4</v>
      </c>
      <c r="X96" s="57">
        <f t="shared" si="17"/>
        <v>973468</v>
      </c>
      <c r="Y96" s="62">
        <f t="shared" si="27"/>
        <v>588117.04</v>
      </c>
      <c r="Z96" s="57">
        <v>554432.08</v>
      </c>
      <c r="AA96" s="62">
        <f t="shared" si="28"/>
        <v>526710.48</v>
      </c>
      <c r="AB96" s="63">
        <f t="shared" si="29"/>
        <v>588117.04</v>
      </c>
      <c r="AE96" s="62"/>
      <c r="AF96" s="54"/>
    </row>
    <row r="97" spans="1:32" s="77" customFormat="1" ht="12.75">
      <c r="A97" s="77">
        <v>211</v>
      </c>
      <c r="B97" s="77" t="s">
        <v>120</v>
      </c>
      <c r="C97" s="77" t="b">
        <f t="shared" si="18"/>
        <v>1</v>
      </c>
      <c r="D97" s="77">
        <v>211</v>
      </c>
      <c r="E97" s="55" t="s">
        <v>120</v>
      </c>
      <c r="F97" s="56">
        <v>410.69</v>
      </c>
      <c r="G97" s="55">
        <f t="shared" si="16"/>
        <v>1462577.98</v>
      </c>
      <c r="H97" s="56">
        <v>24.169999999999998</v>
      </c>
      <c r="I97" s="3">
        <f t="shared" si="19"/>
        <v>43037.83</v>
      </c>
      <c r="J97" s="3">
        <v>52.5</v>
      </c>
      <c r="K97" s="57">
        <v>2</v>
      </c>
      <c r="L97" s="57">
        <f t="shared" si="20"/>
        <v>100582.65</v>
      </c>
      <c r="M97" s="3">
        <f t="shared" si="21"/>
        <v>1393.54</v>
      </c>
      <c r="N97" s="64">
        <v>0</v>
      </c>
      <c r="O97" s="57">
        <f t="shared" si="22"/>
        <v>0</v>
      </c>
      <c r="P97" s="58">
        <v>0</v>
      </c>
      <c r="Q97" s="58">
        <f t="shared" si="23"/>
        <v>0</v>
      </c>
      <c r="R97" s="59">
        <f t="shared" si="24"/>
        <v>1607592</v>
      </c>
      <c r="S97" s="65">
        <v>1060878</v>
      </c>
      <c r="T97" s="61">
        <f t="shared" si="25"/>
        <v>546714</v>
      </c>
      <c r="U97" s="58">
        <v>0</v>
      </c>
      <c r="V97" s="62">
        <f t="shared" si="26"/>
        <v>0</v>
      </c>
      <c r="W97" s="61">
        <v>14833</v>
      </c>
      <c r="X97" s="57">
        <f t="shared" si="17"/>
        <v>23733</v>
      </c>
      <c r="Y97" s="62">
        <f t="shared" si="27"/>
        <v>23733</v>
      </c>
      <c r="Z97" s="57">
        <v>23733</v>
      </c>
      <c r="AA97" s="62">
        <f t="shared" si="28"/>
        <v>22546.35</v>
      </c>
      <c r="AB97" s="63">
        <f t="shared" si="29"/>
        <v>546714</v>
      </c>
      <c r="AE97" s="62"/>
      <c r="AF97" s="54"/>
    </row>
    <row r="98" spans="1:32" s="77" customFormat="1" ht="12.75">
      <c r="A98" s="77">
        <v>213</v>
      </c>
      <c r="B98" s="77" t="s">
        <v>121</v>
      </c>
      <c r="C98" s="77" t="b">
        <f t="shared" si="18"/>
        <v>1</v>
      </c>
      <c r="D98" s="77">
        <v>213</v>
      </c>
      <c r="E98" s="55" t="s">
        <v>121</v>
      </c>
      <c r="F98" s="56">
        <v>196.56000000000003</v>
      </c>
      <c r="G98" s="55">
        <f t="shared" si="16"/>
        <v>700003.23</v>
      </c>
      <c r="H98" s="56">
        <v>65.49000000000001</v>
      </c>
      <c r="I98" s="3">
        <f t="shared" si="19"/>
        <v>116613.46</v>
      </c>
      <c r="J98" s="3">
        <v>29.259999999999998</v>
      </c>
      <c r="K98" s="57">
        <v>0</v>
      </c>
      <c r="L98" s="57">
        <f t="shared" si="20"/>
        <v>56058.06</v>
      </c>
      <c r="M98" s="3">
        <f t="shared" si="21"/>
        <v>0</v>
      </c>
      <c r="N98" s="64">
        <v>0</v>
      </c>
      <c r="O98" s="57">
        <f t="shared" si="22"/>
        <v>0</v>
      </c>
      <c r="P98" s="58">
        <v>0</v>
      </c>
      <c r="Q98" s="58">
        <f t="shared" si="23"/>
        <v>0</v>
      </c>
      <c r="R98" s="59">
        <f t="shared" si="24"/>
        <v>872674.75</v>
      </c>
      <c r="S98" s="65">
        <v>334773</v>
      </c>
      <c r="T98" s="61">
        <f t="shared" si="25"/>
        <v>537901.75</v>
      </c>
      <c r="U98" s="58">
        <v>347765</v>
      </c>
      <c r="V98" s="62">
        <f t="shared" si="26"/>
        <v>333854.4</v>
      </c>
      <c r="W98" s="61">
        <v>854415.31</v>
      </c>
      <c r="X98" s="57">
        <f t="shared" si="17"/>
        <v>1367064</v>
      </c>
      <c r="Y98" s="62">
        <f t="shared" si="27"/>
        <v>871756.15</v>
      </c>
      <c r="Z98" s="57">
        <v>797725.48</v>
      </c>
      <c r="AA98" s="62">
        <f t="shared" si="28"/>
        <v>757839.21</v>
      </c>
      <c r="AB98" s="63">
        <f t="shared" si="29"/>
        <v>871756.15</v>
      </c>
      <c r="AE98" s="62"/>
      <c r="AF98" s="54"/>
    </row>
    <row r="99" spans="1:32" s="77" customFormat="1" ht="12.75">
      <c r="A99" s="77">
        <v>215</v>
      </c>
      <c r="B99" s="77" t="s">
        <v>122</v>
      </c>
      <c r="C99" s="77" t="b">
        <f t="shared" si="18"/>
        <v>1</v>
      </c>
      <c r="D99" s="77">
        <v>215</v>
      </c>
      <c r="E99" s="55" t="s">
        <v>122</v>
      </c>
      <c r="F99" s="56">
        <v>537.4599999999999</v>
      </c>
      <c r="G99" s="55">
        <f t="shared" si="16"/>
        <v>1914040.17</v>
      </c>
      <c r="H99" s="56">
        <v>30.36</v>
      </c>
      <c r="I99" s="3">
        <f t="shared" si="19"/>
        <v>54059.93</v>
      </c>
      <c r="J99" s="3">
        <v>60.730000000000004</v>
      </c>
      <c r="K99" s="57">
        <v>0</v>
      </c>
      <c r="L99" s="57">
        <f t="shared" si="20"/>
        <v>116350.18</v>
      </c>
      <c r="M99" s="3">
        <f t="shared" si="21"/>
        <v>0</v>
      </c>
      <c r="N99" s="64">
        <v>1.36</v>
      </c>
      <c r="O99" s="57">
        <f t="shared" si="22"/>
        <v>947.61</v>
      </c>
      <c r="P99" s="58">
        <v>1.05</v>
      </c>
      <c r="Q99" s="58">
        <f t="shared" si="23"/>
        <v>3739.33</v>
      </c>
      <c r="R99" s="59">
        <f t="shared" si="24"/>
        <v>2089137.22</v>
      </c>
      <c r="S99" s="65">
        <v>1660384</v>
      </c>
      <c r="T99" s="61">
        <f t="shared" si="25"/>
        <v>428753.22</v>
      </c>
      <c r="U99" s="58">
        <v>19719</v>
      </c>
      <c r="V99" s="62">
        <f t="shared" si="26"/>
        <v>18930.24</v>
      </c>
      <c r="W99" s="61">
        <v>441373</v>
      </c>
      <c r="X99" s="57">
        <f t="shared" si="17"/>
        <v>706197</v>
      </c>
      <c r="Y99" s="62">
        <f t="shared" si="27"/>
        <v>447683.45999999996</v>
      </c>
      <c r="Z99" s="57">
        <v>428311.48999999976</v>
      </c>
      <c r="AA99" s="62">
        <f t="shared" si="28"/>
        <v>406895.92</v>
      </c>
      <c r="AB99" s="63">
        <f t="shared" si="29"/>
        <v>447683.45999999996</v>
      </c>
      <c r="AE99" s="62"/>
      <c r="AF99" s="54"/>
    </row>
    <row r="100" spans="1:32" s="77" customFormat="1" ht="12.75">
      <c r="A100" s="77">
        <v>219</v>
      </c>
      <c r="B100" s="77" t="s">
        <v>123</v>
      </c>
      <c r="C100" s="77" t="b">
        <f t="shared" si="18"/>
        <v>1</v>
      </c>
      <c r="D100" s="77">
        <v>219</v>
      </c>
      <c r="E100" s="55" t="s">
        <v>123</v>
      </c>
      <c r="F100" s="56">
        <v>258.65999999999997</v>
      </c>
      <c r="G100" s="55">
        <f t="shared" si="16"/>
        <v>921158.1</v>
      </c>
      <c r="H100" s="56">
        <v>117.65</v>
      </c>
      <c r="I100" s="3">
        <f t="shared" si="19"/>
        <v>209491.12</v>
      </c>
      <c r="J100" s="3">
        <v>40.92</v>
      </c>
      <c r="K100" s="57">
        <v>7</v>
      </c>
      <c r="L100" s="57">
        <f t="shared" si="20"/>
        <v>78396.99</v>
      </c>
      <c r="M100" s="3">
        <f t="shared" si="21"/>
        <v>4877.39</v>
      </c>
      <c r="N100" s="64">
        <v>2</v>
      </c>
      <c r="O100" s="57">
        <f t="shared" si="22"/>
        <v>1393.54</v>
      </c>
      <c r="P100" s="58">
        <v>0</v>
      </c>
      <c r="Q100" s="58">
        <f t="shared" si="23"/>
        <v>0</v>
      </c>
      <c r="R100" s="59">
        <f t="shared" si="24"/>
        <v>1215317.14</v>
      </c>
      <c r="S100" s="65">
        <v>235432</v>
      </c>
      <c r="T100" s="61">
        <f t="shared" si="25"/>
        <v>979885.1399999999</v>
      </c>
      <c r="U100" s="58">
        <v>1186140</v>
      </c>
      <c r="V100" s="62">
        <f t="shared" si="26"/>
        <v>1138694.4</v>
      </c>
      <c r="W100" s="61">
        <v>2226401.83</v>
      </c>
      <c r="X100" s="57">
        <f t="shared" si="17"/>
        <v>3562243</v>
      </c>
      <c r="Y100" s="62">
        <f t="shared" si="27"/>
        <v>2118579.54</v>
      </c>
      <c r="Z100" s="57">
        <v>2134021.82</v>
      </c>
      <c r="AA100" s="62">
        <f t="shared" si="28"/>
        <v>2027320.73</v>
      </c>
      <c r="AB100" s="63">
        <f t="shared" si="29"/>
        <v>2118579.54</v>
      </c>
      <c r="AE100" s="62"/>
      <c r="AF100" s="54"/>
    </row>
    <row r="101" spans="1:32" s="77" customFormat="1" ht="12.75">
      <c r="A101" s="77">
        <v>221</v>
      </c>
      <c r="B101" s="77" t="s">
        <v>124</v>
      </c>
      <c r="C101" s="77" t="b">
        <f t="shared" si="18"/>
        <v>1</v>
      </c>
      <c r="D101" s="77">
        <v>221</v>
      </c>
      <c r="E101" s="55" t="s">
        <v>124</v>
      </c>
      <c r="F101" s="56">
        <v>48.09</v>
      </c>
      <c r="G101" s="55">
        <f t="shared" si="16"/>
        <v>171261.47</v>
      </c>
      <c r="H101" s="56">
        <v>21.88</v>
      </c>
      <c r="I101" s="3">
        <f t="shared" si="19"/>
        <v>38960.18</v>
      </c>
      <c r="J101" s="3">
        <v>10.5</v>
      </c>
      <c r="K101" s="57">
        <v>0</v>
      </c>
      <c r="L101" s="57">
        <f t="shared" si="20"/>
        <v>20116.53</v>
      </c>
      <c r="M101" s="3">
        <f t="shared" si="21"/>
        <v>0</v>
      </c>
      <c r="N101" s="64">
        <v>0</v>
      </c>
      <c r="O101" s="57">
        <f t="shared" si="22"/>
        <v>0</v>
      </c>
      <c r="P101" s="58">
        <v>0</v>
      </c>
      <c r="Q101" s="58">
        <f t="shared" si="23"/>
        <v>0</v>
      </c>
      <c r="R101" s="59">
        <f t="shared" si="24"/>
        <v>230338.18</v>
      </c>
      <c r="S101" s="65">
        <v>230250</v>
      </c>
      <c r="T101" s="61">
        <f t="shared" si="25"/>
        <v>88.17999999999302</v>
      </c>
      <c r="U101" s="58">
        <v>204912</v>
      </c>
      <c r="V101" s="62">
        <f t="shared" si="26"/>
        <v>196715.52</v>
      </c>
      <c r="W101" s="61">
        <v>279084</v>
      </c>
      <c r="X101" s="57">
        <f t="shared" si="17"/>
        <v>446534</v>
      </c>
      <c r="Y101" s="62">
        <f t="shared" si="27"/>
        <v>196803.69999999998</v>
      </c>
      <c r="Z101" s="57">
        <v>196715.52</v>
      </c>
      <c r="AA101" s="62">
        <f t="shared" si="28"/>
        <v>186879.74</v>
      </c>
      <c r="AB101" s="63">
        <f t="shared" si="29"/>
        <v>196803.69999999998</v>
      </c>
      <c r="AE101" s="62"/>
      <c r="AF101" s="54"/>
    </row>
    <row r="102" spans="1:32" s="77" customFormat="1" ht="12.75">
      <c r="A102" s="77">
        <v>222</v>
      </c>
      <c r="B102" s="77" t="s">
        <v>125</v>
      </c>
      <c r="C102" s="77" t="b">
        <f t="shared" si="18"/>
        <v>1</v>
      </c>
      <c r="D102" s="77">
        <v>222</v>
      </c>
      <c r="E102" s="55" t="s">
        <v>125</v>
      </c>
      <c r="F102" s="56">
        <v>2.74</v>
      </c>
      <c r="G102" s="55">
        <f t="shared" si="16"/>
        <v>9757.88</v>
      </c>
      <c r="H102" s="56">
        <v>0</v>
      </c>
      <c r="I102" s="3">
        <f t="shared" si="19"/>
        <v>0</v>
      </c>
      <c r="J102" s="3">
        <v>0</v>
      </c>
      <c r="K102" s="57">
        <v>0</v>
      </c>
      <c r="L102" s="57">
        <f t="shared" si="20"/>
        <v>0</v>
      </c>
      <c r="M102" s="3">
        <f t="shared" si="21"/>
        <v>0</v>
      </c>
      <c r="N102" s="64">
        <v>0</v>
      </c>
      <c r="O102" s="57">
        <f t="shared" si="22"/>
        <v>0</v>
      </c>
      <c r="P102" s="58">
        <v>0</v>
      </c>
      <c r="Q102" s="58">
        <f t="shared" si="23"/>
        <v>0</v>
      </c>
      <c r="R102" s="59">
        <f t="shared" si="24"/>
        <v>9757.88</v>
      </c>
      <c r="S102" s="65">
        <v>159385</v>
      </c>
      <c r="T102" s="61">
        <f t="shared" si="25"/>
        <v>0</v>
      </c>
      <c r="U102" s="58">
        <v>0</v>
      </c>
      <c r="V102" s="62">
        <f t="shared" si="26"/>
        <v>0</v>
      </c>
      <c r="W102" s="61">
        <v>0</v>
      </c>
      <c r="X102" s="57">
        <f t="shared" si="17"/>
        <v>0</v>
      </c>
      <c r="Y102" s="62">
        <f t="shared" si="27"/>
        <v>0</v>
      </c>
      <c r="Z102" s="57">
        <v>0</v>
      </c>
      <c r="AA102" s="62">
        <f t="shared" si="28"/>
        <v>0</v>
      </c>
      <c r="AB102" s="63">
        <f t="shared" si="29"/>
        <v>0</v>
      </c>
      <c r="AE102" s="62"/>
      <c r="AF102" s="54"/>
    </row>
    <row r="103" spans="1:32" s="77" customFormat="1" ht="12.75">
      <c r="A103" s="77">
        <v>223</v>
      </c>
      <c r="B103" s="77" t="s">
        <v>126</v>
      </c>
      <c r="C103" s="77" t="b">
        <f t="shared" si="18"/>
        <v>1</v>
      </c>
      <c r="D103" s="77">
        <v>223</v>
      </c>
      <c r="E103" s="55" t="s">
        <v>126</v>
      </c>
      <c r="F103" s="56">
        <v>1272.6399999999999</v>
      </c>
      <c r="G103" s="55">
        <f t="shared" si="16"/>
        <v>4532214.65</v>
      </c>
      <c r="H103" s="56">
        <v>114.12</v>
      </c>
      <c r="I103" s="3">
        <f t="shared" si="19"/>
        <v>203205.5</v>
      </c>
      <c r="J103" s="3">
        <v>199.88</v>
      </c>
      <c r="K103" s="57">
        <v>7</v>
      </c>
      <c r="L103" s="57">
        <f t="shared" si="20"/>
        <v>382942.1</v>
      </c>
      <c r="M103" s="3">
        <f t="shared" si="21"/>
        <v>4877.39</v>
      </c>
      <c r="N103" s="64">
        <v>3.22</v>
      </c>
      <c r="O103" s="57">
        <f t="shared" si="22"/>
        <v>2243.6</v>
      </c>
      <c r="P103" s="58">
        <v>0</v>
      </c>
      <c r="Q103" s="58">
        <f t="shared" si="23"/>
        <v>0</v>
      </c>
      <c r="R103" s="59">
        <f t="shared" si="24"/>
        <v>5125483.239999999</v>
      </c>
      <c r="S103" s="65">
        <v>2389382</v>
      </c>
      <c r="T103" s="61">
        <f t="shared" si="25"/>
        <v>2736101.2399999993</v>
      </c>
      <c r="U103" s="58">
        <v>13676</v>
      </c>
      <c r="V103" s="62">
        <f t="shared" si="26"/>
        <v>13128.96</v>
      </c>
      <c r="W103" s="61">
        <v>2819806.710000001</v>
      </c>
      <c r="X103" s="57">
        <f t="shared" si="17"/>
        <v>4511691</v>
      </c>
      <c r="Y103" s="62">
        <f t="shared" si="27"/>
        <v>2749230.1999999993</v>
      </c>
      <c r="Z103" s="57">
        <v>2849627.380000001</v>
      </c>
      <c r="AA103" s="62">
        <f t="shared" si="28"/>
        <v>2707146.01</v>
      </c>
      <c r="AB103" s="63">
        <f t="shared" si="29"/>
        <v>2749230.1999999993</v>
      </c>
      <c r="AE103" s="62"/>
      <c r="AF103" s="54"/>
    </row>
    <row r="104" spans="1:32" s="77" customFormat="1" ht="12.75">
      <c r="A104" s="77">
        <v>225</v>
      </c>
      <c r="B104" s="77" t="s">
        <v>127</v>
      </c>
      <c r="C104" s="77" t="b">
        <f t="shared" si="18"/>
        <v>1</v>
      </c>
      <c r="D104" s="77">
        <v>225</v>
      </c>
      <c r="E104" s="55" t="s">
        <v>127</v>
      </c>
      <c r="F104" s="56">
        <v>1574.17</v>
      </c>
      <c r="G104" s="55">
        <f t="shared" si="16"/>
        <v>5606044.4</v>
      </c>
      <c r="H104" s="56">
        <v>239.35</v>
      </c>
      <c r="I104" s="3">
        <f t="shared" si="19"/>
        <v>426193.79</v>
      </c>
      <c r="J104" s="3">
        <v>180.29</v>
      </c>
      <c r="K104" s="57">
        <v>17.94</v>
      </c>
      <c r="L104" s="57">
        <f t="shared" si="20"/>
        <v>345410.4</v>
      </c>
      <c r="M104" s="3">
        <f t="shared" si="21"/>
        <v>12500.05</v>
      </c>
      <c r="N104" s="64">
        <v>7</v>
      </c>
      <c r="O104" s="57">
        <f t="shared" si="22"/>
        <v>4877.39</v>
      </c>
      <c r="P104" s="58">
        <v>0</v>
      </c>
      <c r="Q104" s="58">
        <f t="shared" si="23"/>
        <v>0</v>
      </c>
      <c r="R104" s="59">
        <f t="shared" si="24"/>
        <v>6395026.03</v>
      </c>
      <c r="S104" s="65">
        <v>6928984</v>
      </c>
      <c r="T104" s="61">
        <f t="shared" si="25"/>
        <v>0</v>
      </c>
      <c r="U104" s="58">
        <v>0</v>
      </c>
      <c r="V104" s="62">
        <f t="shared" si="26"/>
        <v>0</v>
      </c>
      <c r="W104" s="61">
        <v>0</v>
      </c>
      <c r="X104" s="57">
        <f t="shared" si="17"/>
        <v>0</v>
      </c>
      <c r="Y104" s="62">
        <f t="shared" si="27"/>
        <v>0</v>
      </c>
      <c r="Z104" s="57">
        <v>0</v>
      </c>
      <c r="AA104" s="62">
        <f t="shared" si="28"/>
        <v>0</v>
      </c>
      <c r="AB104" s="63">
        <f t="shared" si="29"/>
        <v>0</v>
      </c>
      <c r="AE104" s="62"/>
      <c r="AF104" s="54"/>
    </row>
    <row r="105" spans="1:32" s="77" customFormat="1" ht="12.75">
      <c r="A105" s="77">
        <v>227</v>
      </c>
      <c r="B105" s="77" t="s">
        <v>128</v>
      </c>
      <c r="C105" s="77" t="b">
        <f t="shared" si="18"/>
        <v>1</v>
      </c>
      <c r="D105" s="77">
        <v>227</v>
      </c>
      <c r="E105" s="55" t="s">
        <v>128</v>
      </c>
      <c r="F105" s="56">
        <v>334.01</v>
      </c>
      <c r="G105" s="55">
        <f t="shared" si="16"/>
        <v>1189499.79</v>
      </c>
      <c r="H105" s="56">
        <v>24.41</v>
      </c>
      <c r="I105" s="3">
        <f t="shared" si="19"/>
        <v>43465.18</v>
      </c>
      <c r="J105" s="3">
        <v>49.91</v>
      </c>
      <c r="K105" s="57">
        <v>0</v>
      </c>
      <c r="L105" s="57">
        <f t="shared" si="20"/>
        <v>95620.57</v>
      </c>
      <c r="M105" s="3">
        <f t="shared" si="21"/>
        <v>0</v>
      </c>
      <c r="N105" s="64">
        <v>1</v>
      </c>
      <c r="O105" s="57">
        <f t="shared" si="22"/>
        <v>696.77</v>
      </c>
      <c r="P105" s="58">
        <v>0</v>
      </c>
      <c r="Q105" s="58">
        <f t="shared" si="23"/>
        <v>0</v>
      </c>
      <c r="R105" s="59">
        <f t="shared" si="24"/>
        <v>1329282.31</v>
      </c>
      <c r="S105" s="65">
        <v>1012355</v>
      </c>
      <c r="T105" s="61">
        <f t="shared" si="25"/>
        <v>316927.31000000006</v>
      </c>
      <c r="U105" s="58">
        <v>0</v>
      </c>
      <c r="V105" s="62">
        <f t="shared" si="26"/>
        <v>0</v>
      </c>
      <c r="W105" s="61">
        <v>181792</v>
      </c>
      <c r="X105" s="57">
        <f t="shared" si="17"/>
        <v>290867</v>
      </c>
      <c r="Y105" s="62">
        <f t="shared" si="27"/>
        <v>290867</v>
      </c>
      <c r="Z105" s="57">
        <v>290867</v>
      </c>
      <c r="AA105" s="62">
        <f t="shared" si="28"/>
        <v>276323.65</v>
      </c>
      <c r="AB105" s="63">
        <f t="shared" si="29"/>
        <v>316927.31000000006</v>
      </c>
      <c r="AE105" s="62"/>
      <c r="AF105" s="54"/>
    </row>
    <row r="106" spans="1:32" s="77" customFormat="1" ht="12.75">
      <c r="A106" s="77">
        <v>231</v>
      </c>
      <c r="B106" s="77" t="s">
        <v>129</v>
      </c>
      <c r="C106" s="77" t="b">
        <f t="shared" si="18"/>
        <v>1</v>
      </c>
      <c r="D106" s="77">
        <v>231</v>
      </c>
      <c r="E106" s="55" t="s">
        <v>129</v>
      </c>
      <c r="F106" s="56">
        <v>157.68</v>
      </c>
      <c r="G106" s="55">
        <f t="shared" si="16"/>
        <v>561541.05</v>
      </c>
      <c r="H106" s="56">
        <v>28.46</v>
      </c>
      <c r="I106" s="3">
        <f t="shared" si="19"/>
        <v>50676.73</v>
      </c>
      <c r="J106" s="3">
        <v>24.51</v>
      </c>
      <c r="K106" s="57">
        <v>0</v>
      </c>
      <c r="L106" s="57">
        <f t="shared" si="20"/>
        <v>46957.73</v>
      </c>
      <c r="M106" s="3">
        <f t="shared" si="21"/>
        <v>0</v>
      </c>
      <c r="N106" s="64">
        <v>0</v>
      </c>
      <c r="O106" s="57">
        <f t="shared" si="22"/>
        <v>0</v>
      </c>
      <c r="P106" s="58">
        <v>0</v>
      </c>
      <c r="Q106" s="58">
        <f t="shared" si="23"/>
        <v>0</v>
      </c>
      <c r="R106" s="59">
        <f t="shared" si="24"/>
        <v>659175.51</v>
      </c>
      <c r="S106" s="65">
        <v>577600</v>
      </c>
      <c r="T106" s="61">
        <f t="shared" si="25"/>
        <v>81575.51000000001</v>
      </c>
      <c r="U106" s="58">
        <v>128961</v>
      </c>
      <c r="V106" s="62">
        <f t="shared" si="26"/>
        <v>123802.56</v>
      </c>
      <c r="W106" s="61">
        <v>233231.34999999998</v>
      </c>
      <c r="X106" s="57">
        <f t="shared" si="17"/>
        <v>373170</v>
      </c>
      <c r="Y106" s="62">
        <f t="shared" si="27"/>
        <v>205378.07</v>
      </c>
      <c r="Z106" s="57">
        <v>192211.59000000003</v>
      </c>
      <c r="AA106" s="62">
        <f t="shared" si="28"/>
        <v>182601.01</v>
      </c>
      <c r="AB106" s="63">
        <f t="shared" si="29"/>
        <v>205378.07</v>
      </c>
      <c r="AE106" s="62"/>
      <c r="AF106" s="54"/>
    </row>
    <row r="107" spans="1:32" s="77" customFormat="1" ht="12.75">
      <c r="A107" s="77">
        <v>233</v>
      </c>
      <c r="B107" s="78" t="s">
        <v>130</v>
      </c>
      <c r="C107" s="79" t="b">
        <f t="shared" si="18"/>
        <v>1</v>
      </c>
      <c r="D107" s="61">
        <v>233</v>
      </c>
      <c r="E107" s="55" t="s">
        <v>130</v>
      </c>
      <c r="F107" s="56">
        <v>1141.11</v>
      </c>
      <c r="G107" s="55">
        <f t="shared" si="16"/>
        <v>4063800.81</v>
      </c>
      <c r="H107" s="56">
        <v>46.519999999999996</v>
      </c>
      <c r="I107" s="3">
        <f t="shared" si="19"/>
        <v>82834.91</v>
      </c>
      <c r="J107" s="3">
        <v>126.03999999999999</v>
      </c>
      <c r="K107" s="57">
        <v>25.7</v>
      </c>
      <c r="L107" s="57">
        <f t="shared" si="20"/>
        <v>241474.99</v>
      </c>
      <c r="M107" s="3">
        <f t="shared" si="21"/>
        <v>17906.99</v>
      </c>
      <c r="N107" s="64">
        <v>1</v>
      </c>
      <c r="O107" s="57">
        <f t="shared" si="22"/>
        <v>696.77</v>
      </c>
      <c r="P107" s="58">
        <v>0</v>
      </c>
      <c r="Q107" s="58">
        <f t="shared" si="23"/>
        <v>0</v>
      </c>
      <c r="R107" s="59">
        <f t="shared" si="24"/>
        <v>4406714.47</v>
      </c>
      <c r="S107" s="65">
        <v>5212206</v>
      </c>
      <c r="T107" s="61">
        <f t="shared" si="25"/>
        <v>0</v>
      </c>
      <c r="U107" s="58">
        <v>0</v>
      </c>
      <c r="V107" s="62">
        <f t="shared" si="26"/>
        <v>0</v>
      </c>
      <c r="W107" s="61">
        <v>0</v>
      </c>
      <c r="X107" s="57">
        <f t="shared" si="17"/>
        <v>0</v>
      </c>
      <c r="Y107" s="62">
        <f t="shared" si="27"/>
        <v>0</v>
      </c>
      <c r="Z107" s="57">
        <v>0</v>
      </c>
      <c r="AA107" s="62">
        <f t="shared" si="28"/>
        <v>0</v>
      </c>
      <c r="AB107" s="63">
        <f t="shared" si="29"/>
        <v>0</v>
      </c>
      <c r="AE107" s="62"/>
      <c r="AF107" s="54"/>
    </row>
    <row r="108" spans="1:32" s="77" customFormat="1" ht="12.75">
      <c r="A108" s="77">
        <v>235</v>
      </c>
      <c r="B108" s="77" t="s">
        <v>131</v>
      </c>
      <c r="C108" s="77" t="b">
        <f t="shared" si="18"/>
        <v>1</v>
      </c>
      <c r="D108" s="77">
        <v>235</v>
      </c>
      <c r="E108" s="55" t="s">
        <v>131</v>
      </c>
      <c r="F108" s="56">
        <v>68.75</v>
      </c>
      <c r="G108" s="55">
        <f t="shared" si="16"/>
        <v>244837.31</v>
      </c>
      <c r="H108" s="56">
        <v>16</v>
      </c>
      <c r="I108" s="3">
        <f t="shared" si="19"/>
        <v>28490.08</v>
      </c>
      <c r="J108" s="3">
        <v>13.5</v>
      </c>
      <c r="K108" s="57">
        <v>0</v>
      </c>
      <c r="L108" s="57">
        <f t="shared" si="20"/>
        <v>25864.11</v>
      </c>
      <c r="M108" s="3">
        <f t="shared" si="21"/>
        <v>0</v>
      </c>
      <c r="N108" s="64">
        <v>0</v>
      </c>
      <c r="O108" s="57">
        <f t="shared" si="22"/>
        <v>0</v>
      </c>
      <c r="P108" s="58">
        <v>0</v>
      </c>
      <c r="Q108" s="58">
        <f t="shared" si="23"/>
        <v>0</v>
      </c>
      <c r="R108" s="59">
        <f t="shared" si="24"/>
        <v>299191.5</v>
      </c>
      <c r="S108" s="65">
        <v>430691</v>
      </c>
      <c r="T108" s="61">
        <f t="shared" si="25"/>
        <v>0</v>
      </c>
      <c r="U108" s="58">
        <v>13345</v>
      </c>
      <c r="V108" s="62">
        <f t="shared" si="26"/>
        <v>0</v>
      </c>
      <c r="W108" s="61">
        <v>13345</v>
      </c>
      <c r="X108" s="57">
        <f t="shared" si="17"/>
        <v>21352</v>
      </c>
      <c r="Y108" s="62">
        <f t="shared" si="27"/>
        <v>0</v>
      </c>
      <c r="Z108" s="57">
        <v>12811.2</v>
      </c>
      <c r="AA108" s="62">
        <f t="shared" si="28"/>
        <v>12170.64</v>
      </c>
      <c r="AB108" s="63">
        <f t="shared" si="29"/>
        <v>12170.64</v>
      </c>
      <c r="AE108" s="62"/>
      <c r="AF108" s="54"/>
    </row>
    <row r="109" spans="1:32" s="77" customFormat="1" ht="12.75">
      <c r="A109" s="77">
        <v>236</v>
      </c>
      <c r="B109" s="77" t="s">
        <v>132</v>
      </c>
      <c r="C109" s="77" t="b">
        <f t="shared" si="18"/>
        <v>1</v>
      </c>
      <c r="D109" s="77">
        <v>236</v>
      </c>
      <c r="E109" s="55" t="s">
        <v>132</v>
      </c>
      <c r="F109" s="56">
        <v>1</v>
      </c>
      <c r="G109" s="55">
        <f t="shared" si="16"/>
        <v>3561.27</v>
      </c>
      <c r="H109" s="56">
        <v>0</v>
      </c>
      <c r="I109" s="3">
        <f t="shared" si="19"/>
        <v>0</v>
      </c>
      <c r="J109" s="3">
        <v>0</v>
      </c>
      <c r="K109" s="57">
        <v>0</v>
      </c>
      <c r="L109" s="57">
        <f t="shared" si="20"/>
        <v>0</v>
      </c>
      <c r="M109" s="3">
        <f t="shared" si="21"/>
        <v>0</v>
      </c>
      <c r="N109" s="64">
        <v>0</v>
      </c>
      <c r="O109" s="57">
        <f t="shared" si="22"/>
        <v>0</v>
      </c>
      <c r="P109" s="58">
        <v>0</v>
      </c>
      <c r="Q109" s="58">
        <f t="shared" si="23"/>
        <v>0</v>
      </c>
      <c r="R109" s="59">
        <f t="shared" si="24"/>
        <v>3561.27</v>
      </c>
      <c r="S109" s="65">
        <v>34832</v>
      </c>
      <c r="T109" s="61">
        <f t="shared" si="25"/>
        <v>0</v>
      </c>
      <c r="U109" s="58">
        <v>0</v>
      </c>
      <c r="V109" s="62">
        <f t="shared" si="26"/>
        <v>0</v>
      </c>
      <c r="W109" s="61">
        <v>0</v>
      </c>
      <c r="X109" s="57">
        <f t="shared" si="17"/>
        <v>0</v>
      </c>
      <c r="Y109" s="62">
        <f t="shared" si="27"/>
        <v>0</v>
      </c>
      <c r="Z109" s="57">
        <v>0</v>
      </c>
      <c r="AA109" s="62">
        <f t="shared" si="28"/>
        <v>0</v>
      </c>
      <c r="AB109" s="63">
        <f t="shared" si="29"/>
        <v>0</v>
      </c>
      <c r="AE109" s="62"/>
      <c r="AF109" s="54"/>
    </row>
    <row r="110" spans="1:32" s="77" customFormat="1" ht="12.75">
      <c r="A110" s="77">
        <v>238</v>
      </c>
      <c r="B110" s="77" t="s">
        <v>133</v>
      </c>
      <c r="C110" s="77" t="b">
        <f t="shared" si="18"/>
        <v>1</v>
      </c>
      <c r="D110" s="77">
        <v>238</v>
      </c>
      <c r="E110" s="55" t="s">
        <v>133</v>
      </c>
      <c r="F110" s="56">
        <v>579.17</v>
      </c>
      <c r="G110" s="55">
        <f t="shared" si="16"/>
        <v>2062580.75</v>
      </c>
      <c r="H110" s="56">
        <v>232.07</v>
      </c>
      <c r="I110" s="3">
        <f t="shared" si="19"/>
        <v>413230.8</v>
      </c>
      <c r="J110" s="3">
        <v>107.2</v>
      </c>
      <c r="K110" s="57">
        <v>4.54</v>
      </c>
      <c r="L110" s="57">
        <f t="shared" si="20"/>
        <v>205380.19</v>
      </c>
      <c r="M110" s="3">
        <f t="shared" si="21"/>
        <v>3163.34</v>
      </c>
      <c r="N110" s="64">
        <v>4</v>
      </c>
      <c r="O110" s="57">
        <f t="shared" si="22"/>
        <v>2787.08</v>
      </c>
      <c r="P110" s="58">
        <v>0.3</v>
      </c>
      <c r="Q110" s="58">
        <f t="shared" si="23"/>
        <v>1068.38</v>
      </c>
      <c r="R110" s="59">
        <f t="shared" si="24"/>
        <v>2688210.5399999996</v>
      </c>
      <c r="S110" s="65">
        <v>754096</v>
      </c>
      <c r="T110" s="61">
        <f t="shared" si="25"/>
        <v>1934114.5399999996</v>
      </c>
      <c r="U110" s="58">
        <v>2109770</v>
      </c>
      <c r="V110" s="62">
        <f t="shared" si="26"/>
        <v>2025379.2</v>
      </c>
      <c r="W110" s="61">
        <v>4125153.6300000004</v>
      </c>
      <c r="X110" s="57">
        <f t="shared" si="17"/>
        <v>6600246</v>
      </c>
      <c r="Y110" s="62">
        <f t="shared" si="27"/>
        <v>3959493.7399999993</v>
      </c>
      <c r="Z110" s="57">
        <v>3983395.47</v>
      </c>
      <c r="AA110" s="62">
        <f t="shared" si="28"/>
        <v>3784225.7</v>
      </c>
      <c r="AB110" s="63">
        <f t="shared" si="29"/>
        <v>3959493.7399999993</v>
      </c>
      <c r="AE110" s="62"/>
      <c r="AF110" s="54"/>
    </row>
    <row r="111" spans="1:32" s="77" customFormat="1" ht="12.75">
      <c r="A111" s="77">
        <v>243</v>
      </c>
      <c r="B111" s="77" t="s">
        <v>134</v>
      </c>
      <c r="C111" s="77" t="b">
        <f t="shared" si="18"/>
        <v>1</v>
      </c>
      <c r="D111" s="77">
        <v>243</v>
      </c>
      <c r="E111" s="55" t="s">
        <v>134</v>
      </c>
      <c r="F111" s="56">
        <v>42.24</v>
      </c>
      <c r="G111" s="55">
        <f t="shared" si="16"/>
        <v>150428.04</v>
      </c>
      <c r="H111" s="56">
        <v>10.85</v>
      </c>
      <c r="I111" s="3">
        <f t="shared" si="19"/>
        <v>19319.84</v>
      </c>
      <c r="J111" s="3">
        <v>8.33</v>
      </c>
      <c r="K111" s="57">
        <v>0</v>
      </c>
      <c r="L111" s="57">
        <f t="shared" si="20"/>
        <v>15959.11</v>
      </c>
      <c r="M111" s="3">
        <f t="shared" si="21"/>
        <v>0</v>
      </c>
      <c r="N111" s="64">
        <v>1</v>
      </c>
      <c r="O111" s="57">
        <f t="shared" si="22"/>
        <v>696.77</v>
      </c>
      <c r="P111" s="58">
        <v>0</v>
      </c>
      <c r="Q111" s="58">
        <f t="shared" si="23"/>
        <v>0</v>
      </c>
      <c r="R111" s="59">
        <f t="shared" si="24"/>
        <v>186403.75999999998</v>
      </c>
      <c r="S111" s="65">
        <v>588674</v>
      </c>
      <c r="T111" s="61">
        <f t="shared" si="25"/>
        <v>0</v>
      </c>
      <c r="U111" s="58">
        <v>0</v>
      </c>
      <c r="V111" s="62">
        <f t="shared" si="26"/>
        <v>0</v>
      </c>
      <c r="W111" s="61">
        <v>0</v>
      </c>
      <c r="X111" s="57">
        <f t="shared" si="17"/>
        <v>0</v>
      </c>
      <c r="Y111" s="62">
        <f t="shared" si="27"/>
        <v>0</v>
      </c>
      <c r="Z111" s="57">
        <v>0</v>
      </c>
      <c r="AA111" s="62">
        <f t="shared" si="28"/>
        <v>0</v>
      </c>
      <c r="AB111" s="63">
        <f t="shared" si="29"/>
        <v>0</v>
      </c>
      <c r="AE111" s="62"/>
      <c r="AF111" s="54"/>
    </row>
    <row r="112" spans="1:32" s="77" customFormat="1" ht="12.75">
      <c r="A112" s="77">
        <v>245</v>
      </c>
      <c r="B112" s="77" t="s">
        <v>135</v>
      </c>
      <c r="C112" s="77" t="b">
        <f t="shared" si="18"/>
        <v>1</v>
      </c>
      <c r="D112" s="77">
        <v>245</v>
      </c>
      <c r="E112" s="55" t="s">
        <v>135</v>
      </c>
      <c r="F112" s="56">
        <v>520.14</v>
      </c>
      <c r="G112" s="55">
        <f t="shared" si="16"/>
        <v>1852358.98</v>
      </c>
      <c r="H112" s="56">
        <v>133.29</v>
      </c>
      <c r="I112" s="3">
        <f t="shared" si="19"/>
        <v>237340.17</v>
      </c>
      <c r="J112" s="3">
        <v>101.55999999999999</v>
      </c>
      <c r="K112" s="57">
        <v>0</v>
      </c>
      <c r="L112" s="57">
        <f t="shared" si="20"/>
        <v>194574.74</v>
      </c>
      <c r="M112" s="3">
        <f t="shared" si="21"/>
        <v>0</v>
      </c>
      <c r="N112" s="64">
        <v>4</v>
      </c>
      <c r="O112" s="57">
        <f t="shared" si="22"/>
        <v>2787.08</v>
      </c>
      <c r="P112" s="58">
        <v>0</v>
      </c>
      <c r="Q112" s="58">
        <f t="shared" si="23"/>
        <v>0</v>
      </c>
      <c r="R112" s="59">
        <f t="shared" si="24"/>
        <v>2287060.9699999997</v>
      </c>
      <c r="S112" s="65">
        <v>888488</v>
      </c>
      <c r="T112" s="61">
        <f t="shared" si="25"/>
        <v>1398572.9699999997</v>
      </c>
      <c r="U112" s="58">
        <v>839188</v>
      </c>
      <c r="V112" s="62">
        <f t="shared" si="26"/>
        <v>805620.48</v>
      </c>
      <c r="W112" s="61">
        <v>2256023.51</v>
      </c>
      <c r="X112" s="57">
        <f t="shared" si="17"/>
        <v>3609638</v>
      </c>
      <c r="Y112" s="62">
        <f t="shared" si="27"/>
        <v>2204193.4499999997</v>
      </c>
      <c r="Z112" s="57">
        <v>2201126.4699999997</v>
      </c>
      <c r="AA112" s="62">
        <f t="shared" si="28"/>
        <v>2091070.15</v>
      </c>
      <c r="AB112" s="63">
        <f t="shared" si="29"/>
        <v>2204193.4499999997</v>
      </c>
      <c r="AE112" s="62"/>
      <c r="AF112" s="54"/>
    </row>
    <row r="113" spans="1:32" s="77" customFormat="1" ht="12.75">
      <c r="A113" s="77">
        <v>247</v>
      </c>
      <c r="B113" s="77" t="s">
        <v>136</v>
      </c>
      <c r="C113" s="77" t="b">
        <f t="shared" si="18"/>
        <v>1</v>
      </c>
      <c r="D113" s="77">
        <v>247</v>
      </c>
      <c r="E113" s="55" t="s">
        <v>136</v>
      </c>
      <c r="F113" s="56">
        <v>122.79</v>
      </c>
      <c r="G113" s="55">
        <f t="shared" si="16"/>
        <v>437288.34</v>
      </c>
      <c r="H113" s="56">
        <v>40.79</v>
      </c>
      <c r="I113" s="3">
        <f t="shared" si="19"/>
        <v>72631.9</v>
      </c>
      <c r="J113" s="3">
        <v>15.93</v>
      </c>
      <c r="K113" s="57">
        <v>0</v>
      </c>
      <c r="L113" s="57">
        <f t="shared" si="20"/>
        <v>30519.65</v>
      </c>
      <c r="M113" s="3">
        <f t="shared" si="21"/>
        <v>0</v>
      </c>
      <c r="N113" s="64">
        <v>1</v>
      </c>
      <c r="O113" s="57">
        <f t="shared" si="22"/>
        <v>696.77</v>
      </c>
      <c r="P113" s="58">
        <v>0</v>
      </c>
      <c r="Q113" s="58">
        <f t="shared" si="23"/>
        <v>0</v>
      </c>
      <c r="R113" s="59">
        <f t="shared" si="24"/>
        <v>541136.66</v>
      </c>
      <c r="S113" s="65">
        <v>181189</v>
      </c>
      <c r="T113" s="61">
        <f t="shared" si="25"/>
        <v>359947.66000000003</v>
      </c>
      <c r="U113" s="58">
        <v>64565</v>
      </c>
      <c r="V113" s="62">
        <f t="shared" si="26"/>
        <v>61982.4</v>
      </c>
      <c r="W113" s="61">
        <v>457153.4</v>
      </c>
      <c r="X113" s="57">
        <f t="shared" si="17"/>
        <v>731445</v>
      </c>
      <c r="Y113" s="62">
        <f t="shared" si="27"/>
        <v>421930.06000000006</v>
      </c>
      <c r="Z113" s="57">
        <v>441238.19999999995</v>
      </c>
      <c r="AA113" s="62">
        <f t="shared" si="28"/>
        <v>419176.29</v>
      </c>
      <c r="AB113" s="63">
        <f t="shared" si="29"/>
        <v>421930.06000000006</v>
      </c>
      <c r="AE113" s="62"/>
      <c r="AF113" s="54"/>
    </row>
    <row r="114" spans="1:32" s="77" customFormat="1" ht="12.75">
      <c r="A114" s="77">
        <v>249</v>
      </c>
      <c r="B114" s="77" t="s">
        <v>137</v>
      </c>
      <c r="C114" s="77" t="b">
        <f t="shared" si="18"/>
        <v>1</v>
      </c>
      <c r="D114" s="77">
        <v>249</v>
      </c>
      <c r="E114" s="55" t="s">
        <v>137</v>
      </c>
      <c r="F114" s="56">
        <v>853.9100000000001</v>
      </c>
      <c r="G114" s="55">
        <f t="shared" si="16"/>
        <v>3041004.07</v>
      </c>
      <c r="H114" s="56">
        <v>385.96000000000004</v>
      </c>
      <c r="I114" s="3">
        <f t="shared" si="19"/>
        <v>687251.95</v>
      </c>
      <c r="J114" s="3">
        <v>179.37</v>
      </c>
      <c r="K114" s="57">
        <v>1.97</v>
      </c>
      <c r="L114" s="57">
        <f t="shared" si="20"/>
        <v>343647.81</v>
      </c>
      <c r="M114" s="3">
        <f t="shared" si="21"/>
        <v>1372.64</v>
      </c>
      <c r="N114" s="64">
        <v>6</v>
      </c>
      <c r="O114" s="57">
        <f t="shared" si="22"/>
        <v>4180.62</v>
      </c>
      <c r="P114" s="58">
        <v>0.3</v>
      </c>
      <c r="Q114" s="58">
        <f t="shared" si="23"/>
        <v>1068.38</v>
      </c>
      <c r="R114" s="59">
        <f t="shared" si="24"/>
        <v>4078525.4699999997</v>
      </c>
      <c r="S114" s="65">
        <v>1062528</v>
      </c>
      <c r="T114" s="61">
        <f t="shared" si="25"/>
        <v>3015997.4699999997</v>
      </c>
      <c r="U114" s="58">
        <v>2337908</v>
      </c>
      <c r="V114" s="62">
        <f t="shared" si="26"/>
        <v>2244391.68</v>
      </c>
      <c r="W114" s="61">
        <v>5407349.109999999</v>
      </c>
      <c r="X114" s="57">
        <f t="shared" si="17"/>
        <v>8651759</v>
      </c>
      <c r="Y114" s="62">
        <f t="shared" si="27"/>
        <v>5260389.15</v>
      </c>
      <c r="Z114" s="57">
        <v>5293938.07</v>
      </c>
      <c r="AA114" s="62">
        <f t="shared" si="28"/>
        <v>5029241.17</v>
      </c>
      <c r="AB114" s="63">
        <f t="shared" si="29"/>
        <v>5260389.15</v>
      </c>
      <c r="AE114" s="62"/>
      <c r="AF114" s="54"/>
    </row>
    <row r="115" spans="1:32" s="77" customFormat="1" ht="12.75">
      <c r="A115" s="77">
        <v>255</v>
      </c>
      <c r="B115" s="77" t="s">
        <v>138</v>
      </c>
      <c r="C115" s="77" t="b">
        <f t="shared" si="18"/>
        <v>1</v>
      </c>
      <c r="D115" s="77">
        <v>255</v>
      </c>
      <c r="E115" s="55" t="s">
        <v>138</v>
      </c>
      <c r="F115" s="56">
        <v>488.59000000000003</v>
      </c>
      <c r="G115" s="55">
        <f t="shared" si="16"/>
        <v>1740000.91</v>
      </c>
      <c r="H115" s="56">
        <v>210.73</v>
      </c>
      <c r="I115" s="3">
        <f t="shared" si="19"/>
        <v>375232.16</v>
      </c>
      <c r="J115" s="3">
        <v>95.86</v>
      </c>
      <c r="K115" s="57">
        <v>3</v>
      </c>
      <c r="L115" s="57">
        <f t="shared" si="20"/>
        <v>183654.34</v>
      </c>
      <c r="M115" s="3">
        <f t="shared" si="21"/>
        <v>2090.31</v>
      </c>
      <c r="N115" s="64">
        <v>6</v>
      </c>
      <c r="O115" s="57">
        <f t="shared" si="22"/>
        <v>4180.62</v>
      </c>
      <c r="P115" s="58">
        <v>0</v>
      </c>
      <c r="Q115" s="58">
        <f t="shared" si="23"/>
        <v>0</v>
      </c>
      <c r="R115" s="59">
        <f t="shared" si="24"/>
        <v>2305158.34</v>
      </c>
      <c r="S115" s="65">
        <v>530976</v>
      </c>
      <c r="T115" s="61">
        <f t="shared" si="25"/>
        <v>1774182.3399999999</v>
      </c>
      <c r="U115" s="58">
        <v>2455617</v>
      </c>
      <c r="V115" s="62">
        <f t="shared" si="26"/>
        <v>2357392.32</v>
      </c>
      <c r="W115" s="61">
        <v>4201953.21</v>
      </c>
      <c r="X115" s="57">
        <f t="shared" si="17"/>
        <v>6723125</v>
      </c>
      <c r="Y115" s="62">
        <f t="shared" si="27"/>
        <v>4131574.6599999997</v>
      </c>
      <c r="Z115" s="57">
        <v>4117599.7499999995</v>
      </c>
      <c r="AA115" s="62">
        <f t="shared" si="28"/>
        <v>3911719.76</v>
      </c>
      <c r="AB115" s="63">
        <f t="shared" si="29"/>
        <v>4131574.6599999997</v>
      </c>
      <c r="AE115" s="62"/>
      <c r="AF115" s="54"/>
    </row>
    <row r="116" spans="1:32" s="77" customFormat="1" ht="12.75">
      <c r="A116" s="77">
        <v>257</v>
      </c>
      <c r="B116" s="78" t="s">
        <v>139</v>
      </c>
      <c r="C116" s="79" t="b">
        <f t="shared" si="18"/>
        <v>1</v>
      </c>
      <c r="D116" s="61">
        <v>257</v>
      </c>
      <c r="E116" s="55" t="s">
        <v>139</v>
      </c>
      <c r="F116" s="56">
        <v>234.33</v>
      </c>
      <c r="G116" s="55">
        <f t="shared" si="16"/>
        <v>834512.4</v>
      </c>
      <c r="H116" s="56">
        <v>59.9</v>
      </c>
      <c r="I116" s="3">
        <f t="shared" si="19"/>
        <v>106659.74</v>
      </c>
      <c r="J116" s="3">
        <v>42</v>
      </c>
      <c r="K116" s="57">
        <v>2</v>
      </c>
      <c r="L116" s="57">
        <f t="shared" si="20"/>
        <v>80466.12</v>
      </c>
      <c r="M116" s="3">
        <f t="shared" si="21"/>
        <v>1393.54</v>
      </c>
      <c r="N116" s="64">
        <v>2</v>
      </c>
      <c r="O116" s="57">
        <f t="shared" si="22"/>
        <v>1393.54</v>
      </c>
      <c r="P116" s="58">
        <v>0</v>
      </c>
      <c r="Q116" s="58">
        <f t="shared" si="23"/>
        <v>0</v>
      </c>
      <c r="R116" s="59">
        <f t="shared" si="24"/>
        <v>1024425.3400000001</v>
      </c>
      <c r="S116" s="65">
        <v>1716078</v>
      </c>
      <c r="T116" s="61">
        <f t="shared" si="25"/>
        <v>0</v>
      </c>
      <c r="U116" s="58">
        <v>0</v>
      </c>
      <c r="V116" s="62">
        <f t="shared" si="26"/>
        <v>0</v>
      </c>
      <c r="W116" s="61">
        <v>0</v>
      </c>
      <c r="X116" s="57">
        <f t="shared" si="17"/>
        <v>0</v>
      </c>
      <c r="Y116" s="62">
        <f t="shared" si="27"/>
        <v>0</v>
      </c>
      <c r="Z116" s="57">
        <v>0</v>
      </c>
      <c r="AA116" s="62">
        <f t="shared" si="28"/>
        <v>0</v>
      </c>
      <c r="AB116" s="63">
        <f t="shared" si="29"/>
        <v>0</v>
      </c>
      <c r="AE116" s="62"/>
      <c r="AF116" s="54"/>
    </row>
    <row r="117" spans="1:32" s="77" customFormat="1" ht="12.75">
      <c r="A117" s="77">
        <v>259</v>
      </c>
      <c r="B117" s="77" t="s">
        <v>140</v>
      </c>
      <c r="C117" s="77" t="b">
        <f t="shared" si="18"/>
        <v>1</v>
      </c>
      <c r="D117" s="77">
        <v>259</v>
      </c>
      <c r="E117" s="55" t="s">
        <v>140</v>
      </c>
      <c r="F117" s="56">
        <v>1217.55</v>
      </c>
      <c r="G117" s="55">
        <f t="shared" si="16"/>
        <v>4336024.29</v>
      </c>
      <c r="H117" s="56">
        <v>28.81</v>
      </c>
      <c r="I117" s="3">
        <f t="shared" si="19"/>
        <v>51299.95</v>
      </c>
      <c r="J117" s="3">
        <v>140.46</v>
      </c>
      <c r="K117" s="57">
        <v>8.42</v>
      </c>
      <c r="L117" s="57">
        <f t="shared" si="20"/>
        <v>269101.7</v>
      </c>
      <c r="M117" s="3">
        <f t="shared" si="21"/>
        <v>5866.8</v>
      </c>
      <c r="N117" s="64">
        <v>0</v>
      </c>
      <c r="O117" s="57">
        <f t="shared" si="22"/>
        <v>0</v>
      </c>
      <c r="P117" s="58">
        <v>0</v>
      </c>
      <c r="Q117" s="58">
        <f t="shared" si="23"/>
        <v>0</v>
      </c>
      <c r="R117" s="59">
        <f t="shared" si="24"/>
        <v>4662292.74</v>
      </c>
      <c r="S117" s="65">
        <v>2803738</v>
      </c>
      <c r="T117" s="61">
        <f t="shared" si="25"/>
        <v>1858554.7400000002</v>
      </c>
      <c r="U117" s="58">
        <v>0</v>
      </c>
      <c r="V117" s="62">
        <f t="shared" si="26"/>
        <v>0</v>
      </c>
      <c r="W117" s="61">
        <v>1965234.6400000006</v>
      </c>
      <c r="X117" s="57">
        <f t="shared" si="17"/>
        <v>3144375</v>
      </c>
      <c r="Y117" s="62">
        <f t="shared" si="27"/>
        <v>1858554.7400000002</v>
      </c>
      <c r="Z117" s="57">
        <v>1944064.6500000004</v>
      </c>
      <c r="AA117" s="62">
        <f t="shared" si="28"/>
        <v>1846861.42</v>
      </c>
      <c r="AB117" s="63">
        <f t="shared" si="29"/>
        <v>1858554.7400000002</v>
      </c>
      <c r="AE117" s="62"/>
      <c r="AF117" s="54"/>
    </row>
    <row r="118" spans="1:32" s="77" customFormat="1" ht="12.75">
      <c r="A118" s="77">
        <v>261</v>
      </c>
      <c r="B118" s="77" t="s">
        <v>141</v>
      </c>
      <c r="C118" s="77" t="b">
        <f t="shared" si="18"/>
        <v>1</v>
      </c>
      <c r="D118" s="77">
        <v>261</v>
      </c>
      <c r="E118" s="55" t="s">
        <v>141</v>
      </c>
      <c r="F118" s="56">
        <v>1895.85</v>
      </c>
      <c r="G118" s="55">
        <f t="shared" si="16"/>
        <v>6751633.73</v>
      </c>
      <c r="H118" s="56">
        <v>342.74</v>
      </c>
      <c r="I118" s="3">
        <f t="shared" si="19"/>
        <v>610293.13</v>
      </c>
      <c r="J118" s="3">
        <v>264.37</v>
      </c>
      <c r="K118" s="57">
        <v>33.730000000000004</v>
      </c>
      <c r="L118" s="57">
        <f t="shared" si="20"/>
        <v>506495.91</v>
      </c>
      <c r="M118" s="3">
        <f t="shared" si="21"/>
        <v>23502.05</v>
      </c>
      <c r="N118" s="64">
        <v>10.69</v>
      </c>
      <c r="O118" s="57">
        <f t="shared" si="22"/>
        <v>7448.47</v>
      </c>
      <c r="P118" s="58">
        <v>0</v>
      </c>
      <c r="Q118" s="58">
        <f t="shared" si="23"/>
        <v>0</v>
      </c>
      <c r="R118" s="59">
        <f t="shared" si="24"/>
        <v>7899373.29</v>
      </c>
      <c r="S118" s="65">
        <v>3984376</v>
      </c>
      <c r="T118" s="61">
        <f t="shared" si="25"/>
        <v>3914997.29</v>
      </c>
      <c r="U118" s="58">
        <v>0</v>
      </c>
      <c r="V118" s="62">
        <f t="shared" si="26"/>
        <v>0</v>
      </c>
      <c r="W118" s="61">
        <v>3872340</v>
      </c>
      <c r="X118" s="57">
        <f t="shared" si="17"/>
        <v>6195744</v>
      </c>
      <c r="Y118" s="62">
        <f t="shared" si="27"/>
        <v>3914997.29</v>
      </c>
      <c r="Z118" s="57">
        <v>3931694.13</v>
      </c>
      <c r="AA118" s="62">
        <f t="shared" si="28"/>
        <v>3735109.42</v>
      </c>
      <c r="AB118" s="63">
        <f t="shared" si="29"/>
        <v>3914997.29</v>
      </c>
      <c r="AE118" s="62"/>
      <c r="AF118" s="54"/>
    </row>
    <row r="119" spans="1:32" s="77" customFormat="1" ht="12.75">
      <c r="A119" s="77">
        <v>263</v>
      </c>
      <c r="B119" s="77" t="s">
        <v>142</v>
      </c>
      <c r="C119" s="77" t="b">
        <f t="shared" si="18"/>
        <v>1</v>
      </c>
      <c r="D119" s="77">
        <v>263</v>
      </c>
      <c r="E119" s="55" t="s">
        <v>142</v>
      </c>
      <c r="F119" s="56">
        <v>838.7</v>
      </c>
      <c r="G119" s="55">
        <f t="shared" si="16"/>
        <v>2986837.15</v>
      </c>
      <c r="H119" s="56">
        <v>80.21</v>
      </c>
      <c r="I119" s="3">
        <f t="shared" si="19"/>
        <v>142824.33</v>
      </c>
      <c r="J119" s="3">
        <v>167.20000000000002</v>
      </c>
      <c r="K119" s="57">
        <v>4.96</v>
      </c>
      <c r="L119" s="57">
        <f t="shared" si="20"/>
        <v>320331.79</v>
      </c>
      <c r="M119" s="3">
        <f t="shared" si="21"/>
        <v>3455.98</v>
      </c>
      <c r="N119" s="64">
        <v>2</v>
      </c>
      <c r="O119" s="57">
        <f t="shared" si="22"/>
        <v>1393.54</v>
      </c>
      <c r="P119" s="58">
        <v>0</v>
      </c>
      <c r="Q119" s="58">
        <f t="shared" si="23"/>
        <v>0</v>
      </c>
      <c r="R119" s="59">
        <f t="shared" si="24"/>
        <v>3454842.79</v>
      </c>
      <c r="S119" s="65">
        <v>1475667</v>
      </c>
      <c r="T119" s="61">
        <f t="shared" si="25"/>
        <v>1979175.79</v>
      </c>
      <c r="U119" s="58">
        <v>0</v>
      </c>
      <c r="V119" s="62">
        <f t="shared" si="26"/>
        <v>0</v>
      </c>
      <c r="W119" s="61">
        <v>1923530.1500000004</v>
      </c>
      <c r="X119" s="57">
        <f t="shared" si="17"/>
        <v>3077648</v>
      </c>
      <c r="Y119" s="62">
        <f t="shared" si="27"/>
        <v>1979175.79</v>
      </c>
      <c r="Z119" s="57">
        <v>1950946.8200000003</v>
      </c>
      <c r="AA119" s="62">
        <f t="shared" si="28"/>
        <v>1853399.48</v>
      </c>
      <c r="AB119" s="63">
        <f t="shared" si="29"/>
        <v>1979175.79</v>
      </c>
      <c r="AE119" s="62"/>
      <c r="AF119" s="54"/>
    </row>
    <row r="120" spans="1:32" s="77" customFormat="1" ht="12.75">
      <c r="A120" s="77">
        <v>267</v>
      </c>
      <c r="B120" s="77" t="s">
        <v>143</v>
      </c>
      <c r="C120" s="77" t="b">
        <f t="shared" si="18"/>
        <v>1</v>
      </c>
      <c r="D120" s="77">
        <v>267</v>
      </c>
      <c r="E120" s="55" t="s">
        <v>143</v>
      </c>
      <c r="F120" s="56">
        <v>3493.6600000000003</v>
      </c>
      <c r="G120" s="55">
        <f t="shared" si="16"/>
        <v>12441866.55</v>
      </c>
      <c r="H120" s="56">
        <v>582.9200000000001</v>
      </c>
      <c r="I120" s="3">
        <f t="shared" si="19"/>
        <v>1037964.84</v>
      </c>
      <c r="J120" s="3">
        <v>531.1800000000001</v>
      </c>
      <c r="K120" s="57">
        <v>33.56</v>
      </c>
      <c r="L120" s="57">
        <f t="shared" si="20"/>
        <v>1017666.51</v>
      </c>
      <c r="M120" s="3">
        <f t="shared" si="21"/>
        <v>23383.6</v>
      </c>
      <c r="N120" s="64">
        <v>21</v>
      </c>
      <c r="O120" s="57">
        <f t="shared" si="22"/>
        <v>14632.17</v>
      </c>
      <c r="P120" s="58">
        <v>0</v>
      </c>
      <c r="Q120" s="58">
        <f t="shared" si="23"/>
        <v>0</v>
      </c>
      <c r="R120" s="59">
        <f t="shared" si="24"/>
        <v>14535513.67</v>
      </c>
      <c r="S120" s="65">
        <v>6124798</v>
      </c>
      <c r="T120" s="61">
        <f t="shared" si="25"/>
        <v>8410715.67</v>
      </c>
      <c r="U120" s="58">
        <v>0</v>
      </c>
      <c r="V120" s="62">
        <f t="shared" si="26"/>
        <v>0</v>
      </c>
      <c r="W120" s="61">
        <v>8768311.139999999</v>
      </c>
      <c r="X120" s="57">
        <f t="shared" si="17"/>
        <v>14029298</v>
      </c>
      <c r="Y120" s="62">
        <f t="shared" si="27"/>
        <v>8410715.67</v>
      </c>
      <c r="Z120" s="57">
        <v>8403185.059999999</v>
      </c>
      <c r="AA120" s="62">
        <f t="shared" si="28"/>
        <v>7983025.81</v>
      </c>
      <c r="AB120" s="63">
        <f t="shared" si="29"/>
        <v>8410715.67</v>
      </c>
      <c r="AE120" s="62"/>
      <c r="AF120" s="54"/>
    </row>
    <row r="121" spans="1:32" s="77" customFormat="1" ht="12.75">
      <c r="A121" s="77">
        <v>271</v>
      </c>
      <c r="B121" s="77" t="s">
        <v>144</v>
      </c>
      <c r="C121" s="77" t="b">
        <f t="shared" si="18"/>
        <v>1</v>
      </c>
      <c r="D121" s="77">
        <v>271</v>
      </c>
      <c r="E121" s="55" t="s">
        <v>144</v>
      </c>
      <c r="F121" s="56">
        <v>78.62</v>
      </c>
      <c r="G121" s="55">
        <f t="shared" si="16"/>
        <v>279987.05</v>
      </c>
      <c r="H121" s="56">
        <v>11</v>
      </c>
      <c r="I121" s="3">
        <f t="shared" si="19"/>
        <v>19586.93</v>
      </c>
      <c r="J121" s="3">
        <v>7</v>
      </c>
      <c r="K121" s="57">
        <v>0</v>
      </c>
      <c r="L121" s="57">
        <f t="shared" si="20"/>
        <v>13411.02</v>
      </c>
      <c r="M121" s="3">
        <f t="shared" si="21"/>
        <v>0</v>
      </c>
      <c r="N121" s="64">
        <v>0</v>
      </c>
      <c r="O121" s="57">
        <f t="shared" si="22"/>
        <v>0</v>
      </c>
      <c r="P121" s="58">
        <v>0</v>
      </c>
      <c r="Q121" s="58">
        <f t="shared" si="23"/>
        <v>0</v>
      </c>
      <c r="R121" s="59">
        <f t="shared" si="24"/>
        <v>312985</v>
      </c>
      <c r="S121" s="65">
        <v>907943</v>
      </c>
      <c r="T121" s="61">
        <f t="shared" si="25"/>
        <v>0</v>
      </c>
      <c r="U121" s="58">
        <v>78127</v>
      </c>
      <c r="V121" s="62">
        <f t="shared" si="26"/>
        <v>0</v>
      </c>
      <c r="W121" s="61">
        <v>78127</v>
      </c>
      <c r="X121" s="57">
        <f t="shared" si="17"/>
        <v>125003</v>
      </c>
      <c r="Y121" s="62">
        <f t="shared" si="27"/>
        <v>0</v>
      </c>
      <c r="Z121" s="57">
        <v>75001.92</v>
      </c>
      <c r="AA121" s="62">
        <f t="shared" si="28"/>
        <v>71251.82</v>
      </c>
      <c r="AB121" s="63">
        <f t="shared" si="29"/>
        <v>71251.82</v>
      </c>
      <c r="AE121" s="62"/>
      <c r="AF121" s="54"/>
    </row>
    <row r="122" spans="1:32" s="77" customFormat="1" ht="12.75">
      <c r="A122" s="77">
        <v>273</v>
      </c>
      <c r="B122" s="77" t="s">
        <v>145</v>
      </c>
      <c r="C122" s="77" t="b">
        <f t="shared" si="18"/>
        <v>1</v>
      </c>
      <c r="D122" s="77">
        <v>273</v>
      </c>
      <c r="E122" s="55" t="s">
        <v>145</v>
      </c>
      <c r="F122" s="56">
        <v>710.42</v>
      </c>
      <c r="G122" s="55">
        <f t="shared" si="16"/>
        <v>2529997.43</v>
      </c>
      <c r="H122" s="56">
        <v>269.59</v>
      </c>
      <c r="I122" s="3">
        <f t="shared" si="19"/>
        <v>480040.04</v>
      </c>
      <c r="J122" s="3">
        <v>104.22</v>
      </c>
      <c r="K122" s="57">
        <v>4.58</v>
      </c>
      <c r="L122" s="57">
        <f t="shared" si="20"/>
        <v>199670.93</v>
      </c>
      <c r="M122" s="3">
        <f t="shared" si="21"/>
        <v>3191.21</v>
      </c>
      <c r="N122" s="64">
        <v>1.85</v>
      </c>
      <c r="O122" s="57">
        <f t="shared" si="22"/>
        <v>1289.02</v>
      </c>
      <c r="P122" s="58">
        <v>0.23</v>
      </c>
      <c r="Q122" s="58">
        <f t="shared" si="23"/>
        <v>819.09</v>
      </c>
      <c r="R122" s="59">
        <f t="shared" si="24"/>
        <v>3215007.72</v>
      </c>
      <c r="S122" s="65">
        <v>964077</v>
      </c>
      <c r="T122" s="61">
        <f t="shared" si="25"/>
        <v>2250930.72</v>
      </c>
      <c r="U122" s="58">
        <v>1210683</v>
      </c>
      <c r="V122" s="62">
        <f t="shared" si="26"/>
        <v>1162255.68</v>
      </c>
      <c r="W122" s="61">
        <v>3385869.19</v>
      </c>
      <c r="X122" s="57">
        <f t="shared" si="17"/>
        <v>5417391</v>
      </c>
      <c r="Y122" s="62">
        <f t="shared" si="27"/>
        <v>3413186.4000000004</v>
      </c>
      <c r="Z122" s="57">
        <v>3441048.2699999996</v>
      </c>
      <c r="AA122" s="62">
        <f t="shared" si="28"/>
        <v>3268995.86</v>
      </c>
      <c r="AB122" s="63">
        <f t="shared" si="29"/>
        <v>3413186.4000000004</v>
      </c>
      <c r="AE122" s="62"/>
      <c r="AF122" s="54"/>
    </row>
    <row r="123" spans="1:32" s="77" customFormat="1" ht="12.75">
      <c r="A123" s="77">
        <v>275</v>
      </c>
      <c r="B123" s="77" t="s">
        <v>146</v>
      </c>
      <c r="C123" s="77" t="b">
        <f t="shared" si="18"/>
        <v>1</v>
      </c>
      <c r="D123" s="77">
        <v>275</v>
      </c>
      <c r="E123" s="55" t="s">
        <v>146</v>
      </c>
      <c r="F123" s="56">
        <v>121.63</v>
      </c>
      <c r="G123" s="55">
        <f t="shared" si="16"/>
        <v>433157.27</v>
      </c>
      <c r="H123" s="56">
        <v>30.49</v>
      </c>
      <c r="I123" s="3">
        <f t="shared" si="19"/>
        <v>54291.41</v>
      </c>
      <c r="J123" s="3">
        <v>14.96</v>
      </c>
      <c r="K123" s="57">
        <v>1</v>
      </c>
      <c r="L123" s="57">
        <f t="shared" si="20"/>
        <v>28661.27</v>
      </c>
      <c r="M123" s="3">
        <f t="shared" si="21"/>
        <v>696.77</v>
      </c>
      <c r="N123" s="64">
        <v>0</v>
      </c>
      <c r="O123" s="57">
        <f t="shared" si="22"/>
        <v>0</v>
      </c>
      <c r="P123" s="58">
        <v>0</v>
      </c>
      <c r="Q123" s="58">
        <f t="shared" si="23"/>
        <v>0</v>
      </c>
      <c r="R123" s="59">
        <f t="shared" si="24"/>
        <v>516806.7200000001</v>
      </c>
      <c r="S123" s="65">
        <v>271960</v>
      </c>
      <c r="T123" s="61">
        <f t="shared" si="25"/>
        <v>244846.7200000001</v>
      </c>
      <c r="U123" s="58">
        <v>208016</v>
      </c>
      <c r="V123" s="62">
        <f t="shared" si="26"/>
        <v>199695.36</v>
      </c>
      <c r="W123" s="61">
        <v>477621.2100000001</v>
      </c>
      <c r="X123" s="57">
        <f t="shared" si="17"/>
        <v>764194</v>
      </c>
      <c r="Y123" s="62">
        <f t="shared" si="27"/>
        <v>444542.0800000001</v>
      </c>
      <c r="Z123" s="57">
        <v>463670.03</v>
      </c>
      <c r="AA123" s="62">
        <f t="shared" si="28"/>
        <v>440486.53</v>
      </c>
      <c r="AB123" s="63">
        <f t="shared" si="29"/>
        <v>444542.0800000001</v>
      </c>
      <c r="AE123" s="62"/>
      <c r="AF123" s="54"/>
    </row>
    <row r="124" spans="1:32" s="77" customFormat="1" ht="12.75">
      <c r="A124" s="77">
        <v>279</v>
      </c>
      <c r="B124" s="77" t="s">
        <v>147</v>
      </c>
      <c r="C124" s="77" t="b">
        <f t="shared" si="18"/>
        <v>1</v>
      </c>
      <c r="D124" s="77">
        <v>279</v>
      </c>
      <c r="E124" s="55" t="s">
        <v>147</v>
      </c>
      <c r="F124" s="56">
        <v>2393.1600000000003</v>
      </c>
      <c r="G124" s="55">
        <f t="shared" si="16"/>
        <v>8522688.91</v>
      </c>
      <c r="H124" s="56">
        <v>861.76</v>
      </c>
      <c r="I124" s="3">
        <f t="shared" si="19"/>
        <v>1534475.71</v>
      </c>
      <c r="J124" s="3">
        <v>527.26</v>
      </c>
      <c r="K124" s="57">
        <v>30.67</v>
      </c>
      <c r="L124" s="57">
        <f t="shared" si="20"/>
        <v>1010156.34</v>
      </c>
      <c r="M124" s="3">
        <f t="shared" si="21"/>
        <v>21369.94</v>
      </c>
      <c r="N124" s="64">
        <v>12</v>
      </c>
      <c r="O124" s="57">
        <f t="shared" si="22"/>
        <v>8361.24</v>
      </c>
      <c r="P124" s="58">
        <v>0</v>
      </c>
      <c r="Q124" s="58">
        <f t="shared" si="23"/>
        <v>0</v>
      </c>
      <c r="R124" s="59">
        <f t="shared" si="24"/>
        <v>11097052.14</v>
      </c>
      <c r="S124" s="65">
        <v>4167984</v>
      </c>
      <c r="T124" s="61">
        <f t="shared" si="25"/>
        <v>6929068.140000001</v>
      </c>
      <c r="U124" s="58">
        <v>3556155</v>
      </c>
      <c r="V124" s="62">
        <f t="shared" si="26"/>
        <v>3413908.8</v>
      </c>
      <c r="W124" s="61">
        <v>10584505.550000003</v>
      </c>
      <c r="X124" s="57">
        <f t="shared" si="17"/>
        <v>16935209</v>
      </c>
      <c r="Y124" s="62">
        <f t="shared" si="27"/>
        <v>10342976.940000001</v>
      </c>
      <c r="Z124" s="57">
        <v>10337726.240000004</v>
      </c>
      <c r="AA124" s="62">
        <f t="shared" si="28"/>
        <v>9820839.93</v>
      </c>
      <c r="AB124" s="63">
        <f t="shared" si="29"/>
        <v>10342976.940000001</v>
      </c>
      <c r="AE124" s="62"/>
      <c r="AF124" s="54"/>
    </row>
    <row r="125" spans="1:32" s="77" customFormat="1" ht="12.75">
      <c r="A125" s="77">
        <v>281</v>
      </c>
      <c r="B125" s="77" t="s">
        <v>148</v>
      </c>
      <c r="C125" s="77" t="b">
        <f t="shared" si="18"/>
        <v>1</v>
      </c>
      <c r="D125" s="77">
        <v>281</v>
      </c>
      <c r="E125" s="55" t="s">
        <v>148</v>
      </c>
      <c r="F125" s="56">
        <v>335.97999999999996</v>
      </c>
      <c r="G125" s="55">
        <f t="shared" si="16"/>
        <v>1196515.49</v>
      </c>
      <c r="H125" s="56">
        <v>28.87</v>
      </c>
      <c r="I125" s="3">
        <f t="shared" si="19"/>
        <v>51406.79</v>
      </c>
      <c r="J125" s="3">
        <v>39.93</v>
      </c>
      <c r="K125" s="57">
        <v>0</v>
      </c>
      <c r="L125" s="57">
        <f t="shared" si="20"/>
        <v>76500.29</v>
      </c>
      <c r="M125" s="3">
        <f t="shared" si="21"/>
        <v>0</v>
      </c>
      <c r="N125" s="64">
        <v>0</v>
      </c>
      <c r="O125" s="57">
        <f t="shared" si="22"/>
        <v>0</v>
      </c>
      <c r="P125" s="58">
        <v>0</v>
      </c>
      <c r="Q125" s="58">
        <f t="shared" si="23"/>
        <v>0</v>
      </c>
      <c r="R125" s="59">
        <f t="shared" si="24"/>
        <v>1324422.57</v>
      </c>
      <c r="S125" s="65">
        <v>712217</v>
      </c>
      <c r="T125" s="61">
        <f t="shared" si="25"/>
        <v>612205.5700000001</v>
      </c>
      <c r="U125" s="58">
        <v>0</v>
      </c>
      <c r="V125" s="62">
        <f t="shared" si="26"/>
        <v>0</v>
      </c>
      <c r="W125" s="61">
        <v>581084</v>
      </c>
      <c r="X125" s="57">
        <f t="shared" si="17"/>
        <v>929734</v>
      </c>
      <c r="Y125" s="62">
        <f t="shared" si="27"/>
        <v>612205.5700000001</v>
      </c>
      <c r="Z125" s="57">
        <v>693993.97</v>
      </c>
      <c r="AA125" s="62">
        <f t="shared" si="28"/>
        <v>659294.27</v>
      </c>
      <c r="AB125" s="63">
        <f t="shared" si="29"/>
        <v>659294.27</v>
      </c>
      <c r="AE125" s="62"/>
      <c r="AF125" s="54"/>
    </row>
    <row r="126" spans="1:32" s="77" customFormat="1" ht="12.75">
      <c r="A126" s="77">
        <v>283</v>
      </c>
      <c r="B126" s="77" t="s">
        <v>149</v>
      </c>
      <c r="C126" s="77" t="b">
        <f t="shared" si="18"/>
        <v>1</v>
      </c>
      <c r="D126" s="77">
        <v>283</v>
      </c>
      <c r="E126" s="55" t="s">
        <v>149</v>
      </c>
      <c r="F126" s="56">
        <v>779.02</v>
      </c>
      <c r="G126" s="55">
        <f t="shared" si="16"/>
        <v>2774300.56</v>
      </c>
      <c r="H126" s="56">
        <v>124.27999999999999</v>
      </c>
      <c r="I126" s="3">
        <f t="shared" si="19"/>
        <v>221296.7</v>
      </c>
      <c r="J126" s="3">
        <v>137.23000000000002</v>
      </c>
      <c r="K126" s="57">
        <v>6.5</v>
      </c>
      <c r="L126" s="57">
        <f t="shared" si="20"/>
        <v>262913.47</v>
      </c>
      <c r="M126" s="3">
        <f t="shared" si="21"/>
        <v>4529.01</v>
      </c>
      <c r="N126" s="64">
        <v>5</v>
      </c>
      <c r="O126" s="57">
        <f t="shared" si="22"/>
        <v>3483.85</v>
      </c>
      <c r="P126" s="58">
        <v>0</v>
      </c>
      <c r="Q126" s="58">
        <f t="shared" si="23"/>
        <v>0</v>
      </c>
      <c r="R126" s="59">
        <f t="shared" si="24"/>
        <v>3266523.5900000003</v>
      </c>
      <c r="S126" s="65">
        <v>1548182</v>
      </c>
      <c r="T126" s="61">
        <f t="shared" si="25"/>
        <v>1718341.5900000003</v>
      </c>
      <c r="U126" s="58">
        <v>0</v>
      </c>
      <c r="V126" s="62">
        <f t="shared" si="26"/>
        <v>0</v>
      </c>
      <c r="W126" s="61">
        <v>1777401.4700000002</v>
      </c>
      <c r="X126" s="57">
        <f t="shared" si="17"/>
        <v>2843842</v>
      </c>
      <c r="Y126" s="62">
        <f t="shared" si="27"/>
        <v>1718341.5900000003</v>
      </c>
      <c r="Z126" s="57">
        <v>1757686.9300000002</v>
      </c>
      <c r="AA126" s="62">
        <f t="shared" si="28"/>
        <v>1669802.58</v>
      </c>
      <c r="AB126" s="63">
        <f t="shared" si="29"/>
        <v>1718341.5900000003</v>
      </c>
      <c r="AE126" s="62"/>
      <c r="AF126" s="54"/>
    </row>
    <row r="127" spans="1:32" s="77" customFormat="1" ht="12.75">
      <c r="A127" s="77">
        <v>285</v>
      </c>
      <c r="B127" s="77" t="s">
        <v>150</v>
      </c>
      <c r="C127" s="77" t="b">
        <f t="shared" si="18"/>
        <v>1</v>
      </c>
      <c r="D127" s="77">
        <v>285</v>
      </c>
      <c r="E127" s="55" t="s">
        <v>150</v>
      </c>
      <c r="F127" s="56">
        <v>1849.78</v>
      </c>
      <c r="G127" s="55">
        <f t="shared" si="16"/>
        <v>6587566.02</v>
      </c>
      <c r="H127" s="56">
        <v>994.99</v>
      </c>
      <c r="I127" s="3">
        <f t="shared" si="19"/>
        <v>1771709.04</v>
      </c>
      <c r="J127" s="3">
        <v>325.8</v>
      </c>
      <c r="K127" s="57">
        <v>25.74</v>
      </c>
      <c r="L127" s="57">
        <f t="shared" si="20"/>
        <v>624187.19</v>
      </c>
      <c r="M127" s="3">
        <f t="shared" si="21"/>
        <v>17934.86</v>
      </c>
      <c r="N127" s="64">
        <v>15</v>
      </c>
      <c r="O127" s="57">
        <f t="shared" si="22"/>
        <v>10451.55</v>
      </c>
      <c r="P127" s="58">
        <v>0</v>
      </c>
      <c r="Q127" s="58">
        <f t="shared" si="23"/>
        <v>0</v>
      </c>
      <c r="R127" s="59">
        <f t="shared" si="24"/>
        <v>9011848.66</v>
      </c>
      <c r="S127" s="65">
        <v>4462978</v>
      </c>
      <c r="T127" s="61">
        <f t="shared" si="25"/>
        <v>4548870.66</v>
      </c>
      <c r="U127" s="58">
        <v>1463505</v>
      </c>
      <c r="V127" s="62">
        <f t="shared" si="26"/>
        <v>1404964.8</v>
      </c>
      <c r="W127" s="61">
        <v>6507615.630000001</v>
      </c>
      <c r="X127" s="57">
        <f t="shared" si="17"/>
        <v>10412185</v>
      </c>
      <c r="Y127" s="62">
        <f t="shared" si="27"/>
        <v>5953835.46</v>
      </c>
      <c r="Z127" s="57">
        <v>6052278.149999999</v>
      </c>
      <c r="AA127" s="62">
        <f t="shared" si="28"/>
        <v>5749664.24</v>
      </c>
      <c r="AB127" s="63">
        <f t="shared" si="29"/>
        <v>5953835.46</v>
      </c>
      <c r="AE127" s="62"/>
      <c r="AF127" s="54"/>
    </row>
    <row r="128" spans="1:32" s="77" customFormat="1" ht="12.75">
      <c r="A128" s="77">
        <v>287</v>
      </c>
      <c r="B128" s="77" t="s">
        <v>151</v>
      </c>
      <c r="C128" s="77" t="b">
        <f t="shared" si="18"/>
        <v>1</v>
      </c>
      <c r="D128" s="77">
        <v>287</v>
      </c>
      <c r="E128" s="55" t="s">
        <v>151</v>
      </c>
      <c r="F128" s="56">
        <v>456.19</v>
      </c>
      <c r="G128" s="55">
        <f t="shared" si="16"/>
        <v>1624615.76</v>
      </c>
      <c r="H128" s="56">
        <v>202.64000000000001</v>
      </c>
      <c r="I128" s="3">
        <f t="shared" si="19"/>
        <v>360826.86</v>
      </c>
      <c r="J128" s="3">
        <v>82.06</v>
      </c>
      <c r="K128" s="57">
        <v>0.94</v>
      </c>
      <c r="L128" s="57">
        <f t="shared" si="20"/>
        <v>157215.47</v>
      </c>
      <c r="M128" s="3">
        <f t="shared" si="21"/>
        <v>654.96</v>
      </c>
      <c r="N128" s="64">
        <v>0.68</v>
      </c>
      <c r="O128" s="57">
        <f t="shared" si="22"/>
        <v>473.8</v>
      </c>
      <c r="P128" s="58">
        <v>0</v>
      </c>
      <c r="Q128" s="58">
        <f t="shared" si="23"/>
        <v>0</v>
      </c>
      <c r="R128" s="59">
        <f t="shared" si="24"/>
        <v>2143786.85</v>
      </c>
      <c r="S128" s="65">
        <v>577290</v>
      </c>
      <c r="T128" s="61">
        <f t="shared" si="25"/>
        <v>1566496.85</v>
      </c>
      <c r="U128" s="58">
        <v>1995143</v>
      </c>
      <c r="V128" s="62">
        <f t="shared" si="26"/>
        <v>1915337.28</v>
      </c>
      <c r="W128" s="61">
        <v>3631835.87</v>
      </c>
      <c r="X128" s="57">
        <f t="shared" si="17"/>
        <v>5810937</v>
      </c>
      <c r="Y128" s="62">
        <f t="shared" si="27"/>
        <v>3481834.13</v>
      </c>
      <c r="Z128" s="57">
        <v>3574254.9299999997</v>
      </c>
      <c r="AA128" s="62">
        <f t="shared" si="28"/>
        <v>3395542.18</v>
      </c>
      <c r="AB128" s="63">
        <f t="shared" si="29"/>
        <v>3481834.13</v>
      </c>
      <c r="AE128" s="62"/>
      <c r="AF128" s="54"/>
    </row>
    <row r="129" spans="1:32" s="77" customFormat="1" ht="12.75">
      <c r="A129" s="77">
        <v>291</v>
      </c>
      <c r="B129" s="77" t="s">
        <v>152</v>
      </c>
      <c r="C129" s="77" t="b">
        <f t="shared" si="18"/>
        <v>1</v>
      </c>
      <c r="D129" s="77">
        <v>291</v>
      </c>
      <c r="E129" s="55" t="s">
        <v>152</v>
      </c>
      <c r="F129" s="56">
        <v>52.17</v>
      </c>
      <c r="G129" s="55">
        <f t="shared" si="16"/>
        <v>185791.46</v>
      </c>
      <c r="H129" s="56">
        <v>14.42</v>
      </c>
      <c r="I129" s="3">
        <f t="shared" si="19"/>
        <v>25676.68</v>
      </c>
      <c r="J129" s="3">
        <v>5</v>
      </c>
      <c r="K129" s="57">
        <v>0</v>
      </c>
      <c r="L129" s="57">
        <f t="shared" si="20"/>
        <v>9579.3</v>
      </c>
      <c r="M129" s="3">
        <f t="shared" si="21"/>
        <v>0</v>
      </c>
      <c r="N129" s="64">
        <v>1.61</v>
      </c>
      <c r="O129" s="57">
        <f t="shared" si="22"/>
        <v>1121.8</v>
      </c>
      <c r="P129" s="58">
        <v>0</v>
      </c>
      <c r="Q129" s="58">
        <f t="shared" si="23"/>
        <v>0</v>
      </c>
      <c r="R129" s="59">
        <f t="shared" si="24"/>
        <v>222169.23999999996</v>
      </c>
      <c r="S129" s="65">
        <v>107782</v>
      </c>
      <c r="T129" s="61">
        <f t="shared" si="25"/>
        <v>114387.23999999996</v>
      </c>
      <c r="U129" s="58">
        <v>61334</v>
      </c>
      <c r="V129" s="62">
        <f t="shared" si="26"/>
        <v>58880.64</v>
      </c>
      <c r="W129" s="61">
        <v>150513.00999999998</v>
      </c>
      <c r="X129" s="57">
        <f t="shared" si="17"/>
        <v>240821</v>
      </c>
      <c r="Y129" s="62">
        <f t="shared" si="27"/>
        <v>173267.87999999995</v>
      </c>
      <c r="Z129" s="57">
        <v>170886.12</v>
      </c>
      <c r="AA129" s="62">
        <f t="shared" si="28"/>
        <v>162341.81</v>
      </c>
      <c r="AB129" s="63">
        <f t="shared" si="29"/>
        <v>173267.87999999995</v>
      </c>
      <c r="AE129" s="62"/>
      <c r="AF129" s="54"/>
    </row>
    <row r="130" spans="1:32" s="77" customFormat="1" ht="12.75">
      <c r="A130" s="77">
        <v>293</v>
      </c>
      <c r="B130" s="77" t="s">
        <v>153</v>
      </c>
      <c r="C130" s="77" t="b">
        <f t="shared" si="18"/>
        <v>1</v>
      </c>
      <c r="D130" s="77">
        <v>293</v>
      </c>
      <c r="E130" s="55" t="s">
        <v>153</v>
      </c>
      <c r="F130" s="56">
        <v>83.75</v>
      </c>
      <c r="G130" s="55">
        <f t="shared" si="16"/>
        <v>298256.36</v>
      </c>
      <c r="H130" s="56">
        <v>28.48</v>
      </c>
      <c r="I130" s="3">
        <f t="shared" si="19"/>
        <v>50712.34</v>
      </c>
      <c r="J130" s="3">
        <v>16.92</v>
      </c>
      <c r="K130" s="57">
        <v>0</v>
      </c>
      <c r="L130" s="57">
        <f t="shared" si="20"/>
        <v>32416.35</v>
      </c>
      <c r="M130" s="3">
        <f t="shared" si="21"/>
        <v>0</v>
      </c>
      <c r="N130" s="64">
        <v>0</v>
      </c>
      <c r="O130" s="57">
        <f t="shared" si="22"/>
        <v>0</v>
      </c>
      <c r="P130" s="58">
        <v>0</v>
      </c>
      <c r="Q130" s="58">
        <f t="shared" si="23"/>
        <v>0</v>
      </c>
      <c r="R130" s="59">
        <f t="shared" si="24"/>
        <v>381385.04999999993</v>
      </c>
      <c r="S130" s="65">
        <v>136504</v>
      </c>
      <c r="T130" s="61">
        <f t="shared" si="25"/>
        <v>244881.04999999993</v>
      </c>
      <c r="U130" s="58">
        <v>174135</v>
      </c>
      <c r="V130" s="62">
        <f t="shared" si="26"/>
        <v>167169.6</v>
      </c>
      <c r="W130" s="61">
        <v>355268</v>
      </c>
      <c r="X130" s="57">
        <f t="shared" si="17"/>
        <v>568429</v>
      </c>
      <c r="Y130" s="62">
        <f t="shared" si="27"/>
        <v>412050.6499999999</v>
      </c>
      <c r="Z130" s="57">
        <v>392832.59</v>
      </c>
      <c r="AA130" s="62">
        <f t="shared" si="28"/>
        <v>373190.96</v>
      </c>
      <c r="AB130" s="63">
        <f t="shared" si="29"/>
        <v>412050.6499999999</v>
      </c>
      <c r="AE130" s="62"/>
      <c r="AF130" s="54"/>
    </row>
    <row r="131" spans="1:32" s="77" customFormat="1" ht="12.75">
      <c r="A131" s="77">
        <v>295</v>
      </c>
      <c r="B131" s="77" t="s">
        <v>154</v>
      </c>
      <c r="C131" s="77" t="b">
        <f t="shared" si="18"/>
        <v>1</v>
      </c>
      <c r="D131" s="77">
        <v>295</v>
      </c>
      <c r="E131" s="55" t="s">
        <v>154</v>
      </c>
      <c r="F131" s="56">
        <v>1274.6799999999998</v>
      </c>
      <c r="G131" s="55">
        <f t="shared" si="16"/>
        <v>4539479.64</v>
      </c>
      <c r="H131" s="56">
        <v>336.78000000000003</v>
      </c>
      <c r="I131" s="3">
        <f t="shared" si="19"/>
        <v>599680.57</v>
      </c>
      <c r="J131" s="3">
        <v>167.04000000000002</v>
      </c>
      <c r="K131" s="57">
        <v>54.89</v>
      </c>
      <c r="L131" s="57">
        <f t="shared" si="20"/>
        <v>320025.25</v>
      </c>
      <c r="M131" s="3">
        <f t="shared" si="21"/>
        <v>38245.71</v>
      </c>
      <c r="N131" s="64">
        <v>3</v>
      </c>
      <c r="O131" s="57">
        <f t="shared" si="22"/>
        <v>2090.31</v>
      </c>
      <c r="P131" s="58">
        <v>0</v>
      </c>
      <c r="Q131" s="58">
        <f t="shared" si="23"/>
        <v>0</v>
      </c>
      <c r="R131" s="59">
        <f t="shared" si="24"/>
        <v>5499521.4799999995</v>
      </c>
      <c r="S131" s="65">
        <v>4379558</v>
      </c>
      <c r="T131" s="61">
        <f t="shared" si="25"/>
        <v>1119963.4799999995</v>
      </c>
      <c r="U131" s="58">
        <v>768410</v>
      </c>
      <c r="V131" s="62">
        <f t="shared" si="26"/>
        <v>737673.6</v>
      </c>
      <c r="W131" s="61">
        <v>1901284.2999999989</v>
      </c>
      <c r="X131" s="57">
        <f t="shared" si="17"/>
        <v>3042055</v>
      </c>
      <c r="Y131" s="62">
        <f t="shared" si="27"/>
        <v>1857637.0799999996</v>
      </c>
      <c r="Z131" s="57">
        <v>1899647.4499999997</v>
      </c>
      <c r="AA131" s="62">
        <f t="shared" si="28"/>
        <v>1804665.08</v>
      </c>
      <c r="AB131" s="63">
        <f t="shared" si="29"/>
        <v>1857637.0799999996</v>
      </c>
      <c r="AE131" s="62"/>
      <c r="AF131" s="54"/>
    </row>
    <row r="132" spans="1:32" s="77" customFormat="1" ht="12.75">
      <c r="A132" s="77">
        <v>297</v>
      </c>
      <c r="B132" s="77" t="s">
        <v>155</v>
      </c>
      <c r="C132" s="77" t="b">
        <f t="shared" si="18"/>
        <v>1</v>
      </c>
      <c r="D132" s="77">
        <v>297</v>
      </c>
      <c r="E132" s="55" t="s">
        <v>155</v>
      </c>
      <c r="F132" s="56">
        <v>639.42</v>
      </c>
      <c r="G132" s="55">
        <f t="shared" si="16"/>
        <v>2277147.26</v>
      </c>
      <c r="H132" s="56">
        <v>69.07000000000001</v>
      </c>
      <c r="I132" s="3">
        <f t="shared" si="19"/>
        <v>122988.11</v>
      </c>
      <c r="J132" s="3">
        <v>136.20000000000002</v>
      </c>
      <c r="K132" s="57">
        <v>14.2</v>
      </c>
      <c r="L132" s="57">
        <f t="shared" si="20"/>
        <v>260940.13</v>
      </c>
      <c r="M132" s="3">
        <f t="shared" si="21"/>
        <v>9894.13</v>
      </c>
      <c r="N132" s="64">
        <v>0</v>
      </c>
      <c r="O132" s="57">
        <f t="shared" si="22"/>
        <v>0</v>
      </c>
      <c r="P132" s="58">
        <v>0</v>
      </c>
      <c r="Q132" s="58">
        <f t="shared" si="23"/>
        <v>0</v>
      </c>
      <c r="R132" s="59">
        <f t="shared" si="24"/>
        <v>2670969.6299999994</v>
      </c>
      <c r="S132" s="65">
        <v>1021206</v>
      </c>
      <c r="T132" s="61">
        <f t="shared" si="25"/>
        <v>1649763.6299999994</v>
      </c>
      <c r="U132" s="58">
        <v>672635</v>
      </c>
      <c r="V132" s="62">
        <f t="shared" si="26"/>
        <v>645729.6</v>
      </c>
      <c r="W132" s="61">
        <v>2432890.28</v>
      </c>
      <c r="X132" s="57">
        <f t="shared" si="17"/>
        <v>3892624</v>
      </c>
      <c r="Y132" s="62">
        <f t="shared" si="27"/>
        <v>2295493.2299999995</v>
      </c>
      <c r="Z132" s="57">
        <v>2284546.22</v>
      </c>
      <c r="AA132" s="62">
        <f t="shared" si="28"/>
        <v>2170318.91</v>
      </c>
      <c r="AB132" s="63">
        <f t="shared" si="29"/>
        <v>2295493.2299999995</v>
      </c>
      <c r="AE132" s="62"/>
      <c r="AF132" s="54"/>
    </row>
    <row r="133" spans="1:32" s="77" customFormat="1" ht="12.75">
      <c r="A133" s="77">
        <v>299</v>
      </c>
      <c r="B133" s="77" t="s">
        <v>156</v>
      </c>
      <c r="C133" s="77" t="b">
        <f t="shared" si="18"/>
        <v>1</v>
      </c>
      <c r="D133" s="77">
        <v>299</v>
      </c>
      <c r="E133" s="55" t="s">
        <v>156</v>
      </c>
      <c r="F133" s="56">
        <v>137.78</v>
      </c>
      <c r="G133" s="55">
        <f t="shared" si="16"/>
        <v>490671.78</v>
      </c>
      <c r="H133" s="56">
        <v>51.79</v>
      </c>
      <c r="I133" s="3">
        <f t="shared" si="19"/>
        <v>92218.83</v>
      </c>
      <c r="J133" s="3">
        <v>33.489999999999995</v>
      </c>
      <c r="K133" s="57">
        <v>0</v>
      </c>
      <c r="L133" s="57">
        <f t="shared" si="20"/>
        <v>64162.15</v>
      </c>
      <c r="M133" s="3">
        <f t="shared" si="21"/>
        <v>0</v>
      </c>
      <c r="N133" s="64">
        <v>0</v>
      </c>
      <c r="O133" s="57">
        <f t="shared" si="22"/>
        <v>0</v>
      </c>
      <c r="P133" s="58">
        <v>0</v>
      </c>
      <c r="Q133" s="58">
        <f t="shared" si="23"/>
        <v>0</v>
      </c>
      <c r="R133" s="59">
        <f t="shared" si="24"/>
        <v>647052.76</v>
      </c>
      <c r="S133" s="65">
        <v>241318</v>
      </c>
      <c r="T133" s="61">
        <f t="shared" si="25"/>
        <v>405734.76</v>
      </c>
      <c r="U133" s="58">
        <v>271086</v>
      </c>
      <c r="V133" s="62">
        <f t="shared" si="26"/>
        <v>260242.56</v>
      </c>
      <c r="W133" s="61">
        <v>668394.63</v>
      </c>
      <c r="X133" s="57">
        <f t="shared" si="17"/>
        <v>1069431</v>
      </c>
      <c r="Y133" s="62">
        <f t="shared" si="27"/>
        <v>665977.3200000001</v>
      </c>
      <c r="Z133" s="57">
        <v>687062.02</v>
      </c>
      <c r="AA133" s="62">
        <f t="shared" si="28"/>
        <v>652708.92</v>
      </c>
      <c r="AB133" s="63">
        <f t="shared" si="29"/>
        <v>665977.3200000001</v>
      </c>
      <c r="AE133" s="62"/>
      <c r="AF133" s="54"/>
    </row>
    <row r="134" spans="1:32" s="77" customFormat="1" ht="12.75">
      <c r="A134" s="77">
        <v>303</v>
      </c>
      <c r="B134" s="77" t="s">
        <v>157</v>
      </c>
      <c r="C134" s="77" t="b">
        <f t="shared" si="18"/>
        <v>1</v>
      </c>
      <c r="D134" s="77">
        <v>303</v>
      </c>
      <c r="E134" s="55" t="s">
        <v>157</v>
      </c>
      <c r="F134" s="56">
        <v>135.19</v>
      </c>
      <c r="G134" s="55">
        <f t="shared" si="16"/>
        <v>481448.09</v>
      </c>
      <c r="H134" s="56">
        <v>45.79</v>
      </c>
      <c r="I134" s="3">
        <f t="shared" si="19"/>
        <v>81535.05</v>
      </c>
      <c r="J134" s="3">
        <v>15.83</v>
      </c>
      <c r="K134" s="57">
        <v>5</v>
      </c>
      <c r="L134" s="57">
        <f t="shared" si="20"/>
        <v>30328.06</v>
      </c>
      <c r="M134" s="3">
        <f t="shared" si="21"/>
        <v>3483.85</v>
      </c>
      <c r="N134" s="64">
        <v>3</v>
      </c>
      <c r="O134" s="57">
        <f t="shared" si="22"/>
        <v>2090.31</v>
      </c>
      <c r="P134" s="58">
        <v>0</v>
      </c>
      <c r="Q134" s="58">
        <f t="shared" si="23"/>
        <v>0</v>
      </c>
      <c r="R134" s="59">
        <f t="shared" si="24"/>
        <v>598885.3600000001</v>
      </c>
      <c r="S134" s="65">
        <v>1911480</v>
      </c>
      <c r="T134" s="61">
        <f t="shared" si="25"/>
        <v>0</v>
      </c>
      <c r="U134" s="58">
        <v>0</v>
      </c>
      <c r="V134" s="62">
        <f t="shared" si="26"/>
        <v>0</v>
      </c>
      <c r="W134" s="61">
        <v>0</v>
      </c>
      <c r="X134" s="57">
        <f t="shared" si="17"/>
        <v>0</v>
      </c>
      <c r="Y134" s="62">
        <f t="shared" si="27"/>
        <v>0</v>
      </c>
      <c r="Z134" s="57">
        <v>0</v>
      </c>
      <c r="AA134" s="62">
        <f t="shared" si="28"/>
        <v>0</v>
      </c>
      <c r="AB134" s="63">
        <f t="shared" si="29"/>
        <v>0</v>
      </c>
      <c r="AE134" s="62"/>
      <c r="AF134" s="54"/>
    </row>
    <row r="135" spans="1:32" s="77" customFormat="1" ht="12.75">
      <c r="A135" s="77">
        <v>311</v>
      </c>
      <c r="B135" s="77" t="s">
        <v>158</v>
      </c>
      <c r="C135" s="77" t="b">
        <f t="shared" si="18"/>
        <v>1</v>
      </c>
      <c r="D135" s="77">
        <v>311</v>
      </c>
      <c r="E135" s="55" t="s">
        <v>158</v>
      </c>
      <c r="F135" s="56">
        <v>213.08</v>
      </c>
      <c r="G135" s="55">
        <f t="shared" si="16"/>
        <v>758835.41</v>
      </c>
      <c r="H135" s="56">
        <v>109.08</v>
      </c>
      <c r="I135" s="3">
        <f t="shared" si="19"/>
        <v>194231.12</v>
      </c>
      <c r="J135" s="3">
        <v>46.16</v>
      </c>
      <c r="K135" s="57">
        <v>0</v>
      </c>
      <c r="L135" s="57">
        <f t="shared" si="20"/>
        <v>88436.1</v>
      </c>
      <c r="M135" s="3">
        <f t="shared" si="21"/>
        <v>0</v>
      </c>
      <c r="N135" s="64">
        <v>0</v>
      </c>
      <c r="O135" s="57">
        <f t="shared" si="22"/>
        <v>0</v>
      </c>
      <c r="P135" s="58">
        <v>0</v>
      </c>
      <c r="Q135" s="58">
        <f t="shared" si="23"/>
        <v>0</v>
      </c>
      <c r="R135" s="59">
        <f t="shared" si="24"/>
        <v>1041502.63</v>
      </c>
      <c r="S135" s="65">
        <v>258549</v>
      </c>
      <c r="T135" s="61">
        <f t="shared" si="25"/>
        <v>782953.63</v>
      </c>
      <c r="U135" s="58">
        <v>884432</v>
      </c>
      <c r="V135" s="62">
        <f t="shared" si="26"/>
        <v>849054.72</v>
      </c>
      <c r="W135" s="61">
        <v>1737940.05</v>
      </c>
      <c r="X135" s="57">
        <f t="shared" si="17"/>
        <v>2780704</v>
      </c>
      <c r="Y135" s="62">
        <f t="shared" si="27"/>
        <v>1632008.35</v>
      </c>
      <c r="Z135" s="57">
        <v>1632414.26</v>
      </c>
      <c r="AA135" s="62">
        <f t="shared" si="28"/>
        <v>1550793.55</v>
      </c>
      <c r="AB135" s="63">
        <f t="shared" si="29"/>
        <v>1632008.35</v>
      </c>
      <c r="AE135" s="62"/>
      <c r="AF135" s="54"/>
    </row>
    <row r="136" spans="1:32" s="77" customFormat="1" ht="12.75">
      <c r="A136" s="77">
        <v>315</v>
      </c>
      <c r="B136" s="77" t="s">
        <v>159</v>
      </c>
      <c r="C136" s="77" t="b">
        <f t="shared" si="18"/>
        <v>1</v>
      </c>
      <c r="D136" s="77">
        <v>315</v>
      </c>
      <c r="E136" s="55" t="s">
        <v>159</v>
      </c>
      <c r="F136" s="56">
        <v>1330.12</v>
      </c>
      <c r="G136" s="55">
        <f t="shared" si="16"/>
        <v>4736916.45</v>
      </c>
      <c r="H136" s="56">
        <v>150.54999999999998</v>
      </c>
      <c r="I136" s="3">
        <f t="shared" si="19"/>
        <v>268073.85</v>
      </c>
      <c r="J136" s="3">
        <v>206.45</v>
      </c>
      <c r="K136" s="57">
        <v>8.27</v>
      </c>
      <c r="L136" s="57">
        <f t="shared" si="20"/>
        <v>395529.3</v>
      </c>
      <c r="M136" s="3">
        <f t="shared" si="21"/>
        <v>5762.29</v>
      </c>
      <c r="N136" s="64">
        <v>3</v>
      </c>
      <c r="O136" s="57">
        <f t="shared" si="22"/>
        <v>2090.31</v>
      </c>
      <c r="P136" s="58">
        <v>0.68</v>
      </c>
      <c r="Q136" s="58">
        <f t="shared" si="23"/>
        <v>2421.66</v>
      </c>
      <c r="R136" s="59">
        <f t="shared" si="24"/>
        <v>5410793.859999999</v>
      </c>
      <c r="S136" s="65">
        <v>1977558</v>
      </c>
      <c r="T136" s="61">
        <f t="shared" si="25"/>
        <v>3433235.8599999994</v>
      </c>
      <c r="U136" s="58">
        <v>2167003</v>
      </c>
      <c r="V136" s="62">
        <f t="shared" si="26"/>
        <v>2080322.88</v>
      </c>
      <c r="W136" s="61">
        <v>5680132.569999998</v>
      </c>
      <c r="X136" s="57">
        <f t="shared" si="17"/>
        <v>9088212</v>
      </c>
      <c r="Y136" s="62">
        <f t="shared" si="27"/>
        <v>5513558.739999999</v>
      </c>
      <c r="Z136" s="57">
        <v>5433903.449999998</v>
      </c>
      <c r="AA136" s="62">
        <f t="shared" si="28"/>
        <v>5162208.28</v>
      </c>
      <c r="AB136" s="63">
        <f t="shared" si="29"/>
        <v>5513558.739999999</v>
      </c>
      <c r="AE136" s="62"/>
      <c r="AF136" s="54"/>
    </row>
    <row r="137" spans="1:32" s="77" customFormat="1" ht="12.75">
      <c r="A137" s="77">
        <v>317</v>
      </c>
      <c r="B137" s="77" t="s">
        <v>160</v>
      </c>
      <c r="C137" s="77" t="b">
        <f t="shared" si="18"/>
        <v>1</v>
      </c>
      <c r="D137" s="77">
        <v>317</v>
      </c>
      <c r="E137" s="55" t="s">
        <v>160</v>
      </c>
      <c r="F137" s="56">
        <v>690.46</v>
      </c>
      <c r="G137" s="55">
        <f aca="true" t="shared" si="30" ref="G137:G200">ROUND(F137*G$6,2)</f>
        <v>2458914.48</v>
      </c>
      <c r="H137" s="56">
        <v>308.29999999999995</v>
      </c>
      <c r="I137" s="3">
        <f t="shared" si="19"/>
        <v>548968.23</v>
      </c>
      <c r="J137" s="3">
        <v>108.32</v>
      </c>
      <c r="K137" s="57">
        <v>26.89</v>
      </c>
      <c r="L137" s="57">
        <f t="shared" si="20"/>
        <v>207525.96</v>
      </c>
      <c r="M137" s="3">
        <f t="shared" si="21"/>
        <v>18736.15</v>
      </c>
      <c r="N137" s="64">
        <v>1</v>
      </c>
      <c r="O137" s="57">
        <f t="shared" si="22"/>
        <v>696.77</v>
      </c>
      <c r="P137" s="58">
        <v>0</v>
      </c>
      <c r="Q137" s="58">
        <f t="shared" si="23"/>
        <v>0</v>
      </c>
      <c r="R137" s="59">
        <f t="shared" si="24"/>
        <v>3234841.59</v>
      </c>
      <c r="S137" s="65">
        <v>1198046</v>
      </c>
      <c r="T137" s="61">
        <f t="shared" si="25"/>
        <v>2036795.5899999999</v>
      </c>
      <c r="U137" s="58">
        <v>1498757</v>
      </c>
      <c r="V137" s="62">
        <f t="shared" si="26"/>
        <v>1438806.72</v>
      </c>
      <c r="W137" s="61">
        <v>3541924.43</v>
      </c>
      <c r="X137" s="57">
        <f aca="true" t="shared" si="31" ref="X137:X200">ROUND(W137*$X$6,0)</f>
        <v>5667079</v>
      </c>
      <c r="Y137" s="62">
        <f t="shared" si="27"/>
        <v>3475602.3099999996</v>
      </c>
      <c r="Z137" s="57">
        <v>3454561.26</v>
      </c>
      <c r="AA137" s="62">
        <f t="shared" si="28"/>
        <v>3281833.2</v>
      </c>
      <c r="AB137" s="63">
        <f t="shared" si="29"/>
        <v>3475602.3099999996</v>
      </c>
      <c r="AE137" s="62"/>
      <c r="AF137" s="54"/>
    </row>
    <row r="138" spans="1:32" s="77" customFormat="1" ht="12.75">
      <c r="A138" s="77">
        <v>319</v>
      </c>
      <c r="B138" s="77" t="s">
        <v>161</v>
      </c>
      <c r="C138" s="77" t="b">
        <f aca="true" t="shared" si="32" ref="C138:C201">B138=E138</f>
        <v>1</v>
      </c>
      <c r="D138" s="77">
        <v>319</v>
      </c>
      <c r="E138" s="55" t="s">
        <v>161</v>
      </c>
      <c r="F138" s="56">
        <v>4105.07</v>
      </c>
      <c r="G138" s="55">
        <f t="shared" si="30"/>
        <v>14619262.64</v>
      </c>
      <c r="H138" s="56">
        <v>397.66</v>
      </c>
      <c r="I138" s="3">
        <f aca="true" t="shared" si="33" ref="I138:I201">ROUND(H138*$I$6,2)</f>
        <v>708085.33</v>
      </c>
      <c r="J138" s="3">
        <v>692.23</v>
      </c>
      <c r="K138" s="57">
        <v>13.5</v>
      </c>
      <c r="L138" s="57">
        <f aca="true" t="shared" si="34" ref="L138:L201">ROUND(J138*$L$6,2)</f>
        <v>1326215.77</v>
      </c>
      <c r="M138" s="3">
        <f aca="true" t="shared" si="35" ref="M138:M201">ROUND(K138*$M$6,2)</f>
        <v>9406.4</v>
      </c>
      <c r="N138" s="64">
        <v>16.54</v>
      </c>
      <c r="O138" s="57">
        <f aca="true" t="shared" si="36" ref="O138:O201">ROUND(N138*$O$6,2)</f>
        <v>11524.58</v>
      </c>
      <c r="P138" s="58">
        <v>1.2</v>
      </c>
      <c r="Q138" s="58">
        <f aca="true" t="shared" si="37" ref="Q138:Q201">ROUND(P138*$Q$6,2)</f>
        <v>4273.52</v>
      </c>
      <c r="R138" s="59">
        <f aca="true" t="shared" si="38" ref="R138:R201">G138+I138+L138+M138+O138+Q138</f>
        <v>16678768.24</v>
      </c>
      <c r="S138" s="65">
        <v>6779575</v>
      </c>
      <c r="T138" s="61">
        <f aca="true" t="shared" si="39" ref="T138:T201">IF(R138&gt;S138,R138-S138,0)</f>
        <v>9899193.24</v>
      </c>
      <c r="U138" s="58">
        <v>1295082</v>
      </c>
      <c r="V138" s="62">
        <f aca="true" t="shared" si="40" ref="V138:V201">IF(OR(F138=0,S138&gt;R138),0,ROUND(U138*$V$6,2))</f>
        <v>1243278.72</v>
      </c>
      <c r="W138" s="61">
        <v>11692634.040000003</v>
      </c>
      <c r="X138" s="57">
        <f t="shared" si="31"/>
        <v>18708214</v>
      </c>
      <c r="Y138" s="62">
        <f aca="true" t="shared" si="41" ref="Y138:Y201">MIN(T138+V138,X138)</f>
        <v>11142471.96</v>
      </c>
      <c r="Z138" s="57">
        <v>11108306.85</v>
      </c>
      <c r="AA138" s="62">
        <f aca="true" t="shared" si="42" ref="AA138:AA201">ROUND(Z138*$AA$6,2)</f>
        <v>10552891.51</v>
      </c>
      <c r="AB138" s="63">
        <f aca="true" t="shared" si="43" ref="AB138:AB201">MAX(T138,Y138,AA138)</f>
        <v>11142471.96</v>
      </c>
      <c r="AE138" s="62"/>
      <c r="AF138" s="54"/>
    </row>
    <row r="139" spans="1:32" s="77" customFormat="1" ht="12.75">
      <c r="A139" s="77">
        <v>321</v>
      </c>
      <c r="B139" s="77" t="s">
        <v>162</v>
      </c>
      <c r="C139" s="77" t="b">
        <f t="shared" si="32"/>
        <v>1</v>
      </c>
      <c r="D139" s="77">
        <v>321</v>
      </c>
      <c r="E139" s="55" t="s">
        <v>162</v>
      </c>
      <c r="F139" s="56">
        <v>705.5699999999999</v>
      </c>
      <c r="G139" s="55">
        <f t="shared" si="30"/>
        <v>2512725.27</v>
      </c>
      <c r="H139" s="56">
        <v>154.68</v>
      </c>
      <c r="I139" s="3">
        <f t="shared" si="33"/>
        <v>275427.85</v>
      </c>
      <c r="J139" s="3">
        <v>143.98</v>
      </c>
      <c r="K139" s="57">
        <v>2</v>
      </c>
      <c r="L139" s="57">
        <f t="shared" si="34"/>
        <v>275845.52</v>
      </c>
      <c r="M139" s="3">
        <f t="shared" si="35"/>
        <v>1393.54</v>
      </c>
      <c r="N139" s="64">
        <v>1.59</v>
      </c>
      <c r="O139" s="57">
        <f t="shared" si="36"/>
        <v>1107.86</v>
      </c>
      <c r="P139" s="58">
        <v>0.3</v>
      </c>
      <c r="Q139" s="58">
        <f t="shared" si="37"/>
        <v>1068.38</v>
      </c>
      <c r="R139" s="59">
        <f t="shared" si="38"/>
        <v>3067568.42</v>
      </c>
      <c r="S139" s="65">
        <v>1200525</v>
      </c>
      <c r="T139" s="61">
        <f t="shared" si="39"/>
        <v>1867043.42</v>
      </c>
      <c r="U139" s="58">
        <v>714779</v>
      </c>
      <c r="V139" s="62">
        <f t="shared" si="40"/>
        <v>686187.84</v>
      </c>
      <c r="W139" s="61">
        <v>2701703.8100000005</v>
      </c>
      <c r="X139" s="57">
        <f t="shared" si="31"/>
        <v>4322726</v>
      </c>
      <c r="Y139" s="62">
        <f t="shared" si="41"/>
        <v>2553231.26</v>
      </c>
      <c r="Z139" s="57">
        <v>2553158.1</v>
      </c>
      <c r="AA139" s="62">
        <f t="shared" si="42"/>
        <v>2425500.2</v>
      </c>
      <c r="AB139" s="63">
        <f t="shared" si="43"/>
        <v>2553231.26</v>
      </c>
      <c r="AE139" s="62"/>
      <c r="AF139" s="54"/>
    </row>
    <row r="140" spans="1:32" s="77" customFormat="1" ht="12.75">
      <c r="A140" s="77">
        <v>323</v>
      </c>
      <c r="B140" s="77" t="s">
        <v>163</v>
      </c>
      <c r="C140" s="77" t="b">
        <f t="shared" si="32"/>
        <v>1</v>
      </c>
      <c r="D140" s="77">
        <v>323</v>
      </c>
      <c r="E140" s="55" t="s">
        <v>163</v>
      </c>
      <c r="F140" s="56">
        <v>46.89</v>
      </c>
      <c r="G140" s="55">
        <f t="shared" si="30"/>
        <v>166987.95</v>
      </c>
      <c r="H140" s="56">
        <v>17.36</v>
      </c>
      <c r="I140" s="3">
        <f t="shared" si="33"/>
        <v>30911.74</v>
      </c>
      <c r="J140" s="3">
        <v>5.3</v>
      </c>
      <c r="K140" s="57">
        <v>0</v>
      </c>
      <c r="L140" s="57">
        <f t="shared" si="34"/>
        <v>10154.06</v>
      </c>
      <c r="M140" s="3">
        <f t="shared" si="35"/>
        <v>0</v>
      </c>
      <c r="N140" s="64">
        <v>1</v>
      </c>
      <c r="O140" s="57">
        <f t="shared" si="36"/>
        <v>696.77</v>
      </c>
      <c r="P140" s="58">
        <v>0</v>
      </c>
      <c r="Q140" s="58">
        <f t="shared" si="37"/>
        <v>0</v>
      </c>
      <c r="R140" s="59">
        <f t="shared" si="38"/>
        <v>208750.52</v>
      </c>
      <c r="S140" s="65">
        <v>143977</v>
      </c>
      <c r="T140" s="61">
        <f t="shared" si="39"/>
        <v>64773.51999999999</v>
      </c>
      <c r="U140" s="58">
        <v>101586</v>
      </c>
      <c r="V140" s="62">
        <f t="shared" si="40"/>
        <v>97522.56</v>
      </c>
      <c r="W140" s="61">
        <v>147617</v>
      </c>
      <c r="X140" s="57">
        <f t="shared" si="31"/>
        <v>236187</v>
      </c>
      <c r="Y140" s="62">
        <f t="shared" si="41"/>
        <v>162296.08</v>
      </c>
      <c r="Z140" s="57">
        <v>169471.97</v>
      </c>
      <c r="AA140" s="62">
        <f t="shared" si="42"/>
        <v>160998.37</v>
      </c>
      <c r="AB140" s="63">
        <f t="shared" si="43"/>
        <v>162296.08</v>
      </c>
      <c r="AE140" s="62"/>
      <c r="AF140" s="54"/>
    </row>
    <row r="141" spans="1:32" s="77" customFormat="1" ht="12.75">
      <c r="A141" s="77">
        <v>327</v>
      </c>
      <c r="B141" s="77" t="s">
        <v>164</v>
      </c>
      <c r="C141" s="77" t="b">
        <f t="shared" si="32"/>
        <v>1</v>
      </c>
      <c r="D141" s="77">
        <v>327</v>
      </c>
      <c r="E141" s="55" t="s">
        <v>164</v>
      </c>
      <c r="F141" s="56">
        <v>282.87</v>
      </c>
      <c r="G141" s="55">
        <f t="shared" si="30"/>
        <v>1007376.44</v>
      </c>
      <c r="H141" s="56">
        <v>15.530000000000001</v>
      </c>
      <c r="I141" s="3">
        <f t="shared" si="33"/>
        <v>27653.18</v>
      </c>
      <c r="J141" s="3">
        <v>46.64</v>
      </c>
      <c r="K141" s="57">
        <v>5</v>
      </c>
      <c r="L141" s="57">
        <f t="shared" si="34"/>
        <v>89355.71</v>
      </c>
      <c r="M141" s="3">
        <f t="shared" si="35"/>
        <v>3483.85</v>
      </c>
      <c r="N141" s="64">
        <v>1</v>
      </c>
      <c r="O141" s="57">
        <f t="shared" si="36"/>
        <v>696.77</v>
      </c>
      <c r="P141" s="58">
        <v>0</v>
      </c>
      <c r="Q141" s="58">
        <f t="shared" si="37"/>
        <v>0</v>
      </c>
      <c r="R141" s="59">
        <f t="shared" si="38"/>
        <v>1128565.9500000002</v>
      </c>
      <c r="S141" s="65">
        <v>796391</v>
      </c>
      <c r="T141" s="61">
        <f t="shared" si="39"/>
        <v>332174.9500000002</v>
      </c>
      <c r="U141" s="58">
        <v>52744</v>
      </c>
      <c r="V141" s="62">
        <f t="shared" si="40"/>
        <v>50634.24</v>
      </c>
      <c r="W141" s="61">
        <v>287108</v>
      </c>
      <c r="X141" s="57">
        <f t="shared" si="31"/>
        <v>459373</v>
      </c>
      <c r="Y141" s="62">
        <f t="shared" si="41"/>
        <v>382809.1900000002</v>
      </c>
      <c r="Z141" s="57">
        <v>369306.24</v>
      </c>
      <c r="AA141" s="62">
        <f t="shared" si="42"/>
        <v>350840.93</v>
      </c>
      <c r="AB141" s="63">
        <f t="shared" si="43"/>
        <v>382809.1900000002</v>
      </c>
      <c r="AE141" s="62"/>
      <c r="AF141" s="54"/>
    </row>
    <row r="142" spans="1:32" s="77" customFormat="1" ht="12.75">
      <c r="A142" s="77">
        <v>329</v>
      </c>
      <c r="B142" s="77" t="s">
        <v>165</v>
      </c>
      <c r="C142" s="77" t="b">
        <f t="shared" si="32"/>
        <v>1</v>
      </c>
      <c r="D142" s="77">
        <v>329</v>
      </c>
      <c r="E142" s="55" t="s">
        <v>165</v>
      </c>
      <c r="F142" s="56">
        <v>148.13000000000002</v>
      </c>
      <c r="G142" s="55">
        <f t="shared" si="30"/>
        <v>527530.93</v>
      </c>
      <c r="H142" s="56">
        <v>23.66</v>
      </c>
      <c r="I142" s="3">
        <f t="shared" si="33"/>
        <v>42129.71</v>
      </c>
      <c r="J142" s="3">
        <v>15.98</v>
      </c>
      <c r="K142" s="57">
        <v>0</v>
      </c>
      <c r="L142" s="57">
        <f t="shared" si="34"/>
        <v>30615.44</v>
      </c>
      <c r="M142" s="3">
        <f t="shared" si="35"/>
        <v>0</v>
      </c>
      <c r="N142" s="64">
        <v>0</v>
      </c>
      <c r="O142" s="57">
        <f t="shared" si="36"/>
        <v>0</v>
      </c>
      <c r="P142" s="58">
        <v>0</v>
      </c>
      <c r="Q142" s="58">
        <f t="shared" si="37"/>
        <v>0</v>
      </c>
      <c r="R142" s="59">
        <f t="shared" si="38"/>
        <v>600276.08</v>
      </c>
      <c r="S142" s="65">
        <v>380727</v>
      </c>
      <c r="T142" s="61">
        <f t="shared" si="39"/>
        <v>219549.07999999996</v>
      </c>
      <c r="U142" s="58">
        <v>95306</v>
      </c>
      <c r="V142" s="62">
        <f t="shared" si="40"/>
        <v>91493.76</v>
      </c>
      <c r="W142" s="61">
        <v>355422</v>
      </c>
      <c r="X142" s="57">
        <f t="shared" si="31"/>
        <v>568675</v>
      </c>
      <c r="Y142" s="62">
        <f t="shared" si="41"/>
        <v>311042.83999999997</v>
      </c>
      <c r="Z142" s="57">
        <v>335529.8899999999</v>
      </c>
      <c r="AA142" s="62">
        <f t="shared" si="42"/>
        <v>318753.4</v>
      </c>
      <c r="AB142" s="63">
        <f t="shared" si="43"/>
        <v>318753.4</v>
      </c>
      <c r="AE142" s="62"/>
      <c r="AF142" s="54"/>
    </row>
    <row r="143" spans="1:32" s="77" customFormat="1" ht="12.75">
      <c r="A143" s="77">
        <v>331</v>
      </c>
      <c r="B143" s="77" t="s">
        <v>166</v>
      </c>
      <c r="C143" s="77" t="b">
        <f t="shared" si="32"/>
        <v>1</v>
      </c>
      <c r="D143" s="77">
        <v>331</v>
      </c>
      <c r="E143" s="55" t="s">
        <v>166</v>
      </c>
      <c r="F143" s="56">
        <v>355.91</v>
      </c>
      <c r="G143" s="55">
        <f t="shared" si="30"/>
        <v>1267491.61</v>
      </c>
      <c r="H143" s="56">
        <v>29.15</v>
      </c>
      <c r="I143" s="3">
        <f t="shared" si="33"/>
        <v>51905.36</v>
      </c>
      <c r="J143" s="3">
        <v>61.29</v>
      </c>
      <c r="K143" s="57">
        <v>0</v>
      </c>
      <c r="L143" s="57">
        <f t="shared" si="34"/>
        <v>117423.06</v>
      </c>
      <c r="M143" s="3">
        <f t="shared" si="35"/>
        <v>0</v>
      </c>
      <c r="N143" s="64">
        <v>0</v>
      </c>
      <c r="O143" s="57">
        <f t="shared" si="36"/>
        <v>0</v>
      </c>
      <c r="P143" s="58">
        <v>0</v>
      </c>
      <c r="Q143" s="58">
        <f t="shared" si="37"/>
        <v>0</v>
      </c>
      <c r="R143" s="59">
        <f t="shared" si="38"/>
        <v>1436820.0300000003</v>
      </c>
      <c r="S143" s="65">
        <v>507800</v>
      </c>
      <c r="T143" s="61">
        <f t="shared" si="39"/>
        <v>929020.0300000003</v>
      </c>
      <c r="U143" s="58">
        <v>142268</v>
      </c>
      <c r="V143" s="62">
        <f t="shared" si="40"/>
        <v>136577.28</v>
      </c>
      <c r="W143" s="61">
        <v>1079725</v>
      </c>
      <c r="X143" s="57">
        <f t="shared" si="31"/>
        <v>1727560</v>
      </c>
      <c r="Y143" s="62">
        <f t="shared" si="41"/>
        <v>1065597.3100000003</v>
      </c>
      <c r="Z143" s="57">
        <v>1085103.3099999998</v>
      </c>
      <c r="AA143" s="62">
        <f t="shared" si="42"/>
        <v>1030848.14</v>
      </c>
      <c r="AB143" s="63">
        <f t="shared" si="43"/>
        <v>1065597.3100000003</v>
      </c>
      <c r="AE143" s="62"/>
      <c r="AF143" s="54"/>
    </row>
    <row r="144" spans="1:32" s="77" customFormat="1" ht="12.75">
      <c r="A144" s="77">
        <v>333</v>
      </c>
      <c r="B144" s="77" t="s">
        <v>167</v>
      </c>
      <c r="C144" s="77" t="b">
        <f t="shared" si="32"/>
        <v>1</v>
      </c>
      <c r="D144" s="77">
        <v>333</v>
      </c>
      <c r="E144" s="55" t="s">
        <v>167</v>
      </c>
      <c r="F144" s="56">
        <v>287.4</v>
      </c>
      <c r="G144" s="55">
        <f t="shared" si="30"/>
        <v>1023509</v>
      </c>
      <c r="H144" s="56">
        <v>97.75999999999999</v>
      </c>
      <c r="I144" s="3">
        <f t="shared" si="33"/>
        <v>174074.39</v>
      </c>
      <c r="J144" s="3">
        <v>48.79</v>
      </c>
      <c r="K144" s="57">
        <v>1</v>
      </c>
      <c r="L144" s="57">
        <f t="shared" si="34"/>
        <v>93474.81</v>
      </c>
      <c r="M144" s="3">
        <f t="shared" si="35"/>
        <v>696.77</v>
      </c>
      <c r="N144" s="64">
        <v>2</v>
      </c>
      <c r="O144" s="57">
        <f t="shared" si="36"/>
        <v>1393.54</v>
      </c>
      <c r="P144" s="58">
        <v>0</v>
      </c>
      <c r="Q144" s="58">
        <f t="shared" si="37"/>
        <v>0</v>
      </c>
      <c r="R144" s="59">
        <f t="shared" si="38"/>
        <v>1293148.5100000002</v>
      </c>
      <c r="S144" s="65">
        <v>1131056</v>
      </c>
      <c r="T144" s="61">
        <f t="shared" si="39"/>
        <v>162092.51000000024</v>
      </c>
      <c r="U144" s="58">
        <v>307677</v>
      </c>
      <c r="V144" s="62">
        <f t="shared" si="40"/>
        <v>295369.92</v>
      </c>
      <c r="W144" s="61">
        <v>578239.8600000001</v>
      </c>
      <c r="X144" s="57">
        <f t="shared" si="31"/>
        <v>925184</v>
      </c>
      <c r="Y144" s="62">
        <f t="shared" si="41"/>
        <v>457462.4300000002</v>
      </c>
      <c r="Z144" s="57">
        <v>488857.26999999984</v>
      </c>
      <c r="AA144" s="62">
        <f t="shared" si="42"/>
        <v>464414.41</v>
      </c>
      <c r="AB144" s="63">
        <f t="shared" si="43"/>
        <v>464414.41</v>
      </c>
      <c r="AE144" s="62"/>
      <c r="AF144" s="54"/>
    </row>
    <row r="145" spans="1:32" s="77" customFormat="1" ht="12.75">
      <c r="A145" s="77">
        <v>335</v>
      </c>
      <c r="B145" s="77" t="s">
        <v>168</v>
      </c>
      <c r="C145" s="77" t="b">
        <f t="shared" si="32"/>
        <v>1</v>
      </c>
      <c r="D145" s="77">
        <v>335</v>
      </c>
      <c r="E145" s="55" t="s">
        <v>168</v>
      </c>
      <c r="F145" s="56">
        <v>12986.220000000001</v>
      </c>
      <c r="G145" s="55">
        <f t="shared" si="30"/>
        <v>46247435.7</v>
      </c>
      <c r="H145" s="56">
        <v>7399.59</v>
      </c>
      <c r="I145" s="3">
        <f t="shared" si="33"/>
        <v>13175931.94</v>
      </c>
      <c r="J145" s="3">
        <v>2341.94</v>
      </c>
      <c r="K145" s="57">
        <v>1400.48</v>
      </c>
      <c r="L145" s="57">
        <f t="shared" si="34"/>
        <v>4486829.17</v>
      </c>
      <c r="M145" s="3">
        <f t="shared" si="35"/>
        <v>975812.45</v>
      </c>
      <c r="N145" s="64">
        <v>79.88</v>
      </c>
      <c r="O145" s="57">
        <f t="shared" si="36"/>
        <v>55657.99</v>
      </c>
      <c r="P145" s="58">
        <v>1.92</v>
      </c>
      <c r="Q145" s="58">
        <f t="shared" si="37"/>
        <v>6837.64</v>
      </c>
      <c r="R145" s="59">
        <f t="shared" si="38"/>
        <v>64948504.89000001</v>
      </c>
      <c r="S145" s="65">
        <v>19949783</v>
      </c>
      <c r="T145" s="61">
        <f t="shared" si="39"/>
        <v>44998721.89000001</v>
      </c>
      <c r="U145" s="58">
        <v>12454439</v>
      </c>
      <c r="V145" s="62">
        <f t="shared" si="40"/>
        <v>11956261.44</v>
      </c>
      <c r="W145" s="61">
        <v>58906278.97</v>
      </c>
      <c r="X145" s="57">
        <f t="shared" si="31"/>
        <v>94250046</v>
      </c>
      <c r="Y145" s="62">
        <f t="shared" si="41"/>
        <v>56954983.330000006</v>
      </c>
      <c r="Z145" s="57">
        <v>57504779.81</v>
      </c>
      <c r="AA145" s="62">
        <f t="shared" si="42"/>
        <v>54629540.82</v>
      </c>
      <c r="AB145" s="63">
        <f t="shared" si="43"/>
        <v>56954983.330000006</v>
      </c>
      <c r="AE145" s="62"/>
      <c r="AF145" s="54"/>
    </row>
    <row r="146" spans="1:32" s="77" customFormat="1" ht="12.75">
      <c r="A146" s="77">
        <v>339</v>
      </c>
      <c r="B146" s="77" t="s">
        <v>169</v>
      </c>
      <c r="C146" s="77" t="b">
        <f t="shared" si="32"/>
        <v>1</v>
      </c>
      <c r="D146" s="77">
        <v>339</v>
      </c>
      <c r="E146" s="55" t="s">
        <v>169</v>
      </c>
      <c r="F146" s="56">
        <v>269.73</v>
      </c>
      <c r="G146" s="55">
        <f t="shared" si="30"/>
        <v>960581.36</v>
      </c>
      <c r="H146" s="56">
        <v>93.33</v>
      </c>
      <c r="I146" s="3">
        <f t="shared" si="33"/>
        <v>166186.2</v>
      </c>
      <c r="J146" s="3">
        <v>29.85</v>
      </c>
      <c r="K146" s="57">
        <v>0.14</v>
      </c>
      <c r="L146" s="57">
        <f t="shared" si="34"/>
        <v>57188.42</v>
      </c>
      <c r="M146" s="3">
        <f t="shared" si="35"/>
        <v>97.55</v>
      </c>
      <c r="N146" s="64">
        <v>3</v>
      </c>
      <c r="O146" s="57">
        <f t="shared" si="36"/>
        <v>2090.31</v>
      </c>
      <c r="P146" s="58">
        <v>0</v>
      </c>
      <c r="Q146" s="58">
        <f t="shared" si="37"/>
        <v>0</v>
      </c>
      <c r="R146" s="59">
        <f t="shared" si="38"/>
        <v>1186143.84</v>
      </c>
      <c r="S146" s="65">
        <v>375747</v>
      </c>
      <c r="T146" s="61">
        <f t="shared" si="39"/>
        <v>810396.8400000001</v>
      </c>
      <c r="U146" s="58">
        <v>550103</v>
      </c>
      <c r="V146" s="62">
        <f t="shared" si="40"/>
        <v>528098.88</v>
      </c>
      <c r="W146" s="61">
        <v>1285027.45</v>
      </c>
      <c r="X146" s="57">
        <f t="shared" si="31"/>
        <v>2056044</v>
      </c>
      <c r="Y146" s="62">
        <f t="shared" si="41"/>
        <v>1338495.7200000002</v>
      </c>
      <c r="Z146" s="57">
        <v>1314753.2699999998</v>
      </c>
      <c r="AA146" s="62">
        <f t="shared" si="42"/>
        <v>1249015.61</v>
      </c>
      <c r="AB146" s="63">
        <f t="shared" si="43"/>
        <v>1338495.7200000002</v>
      </c>
      <c r="AE146" s="62"/>
      <c r="AF146" s="54"/>
    </row>
    <row r="147" spans="1:32" s="77" customFormat="1" ht="12.75">
      <c r="A147" s="77">
        <v>341</v>
      </c>
      <c r="B147" s="77" t="s">
        <v>170</v>
      </c>
      <c r="C147" s="77" t="b">
        <f t="shared" si="32"/>
        <v>1</v>
      </c>
      <c r="D147" s="77">
        <v>341</v>
      </c>
      <c r="E147" s="55" t="s">
        <v>170</v>
      </c>
      <c r="F147" s="56">
        <v>65.68</v>
      </c>
      <c r="G147" s="55">
        <f t="shared" si="30"/>
        <v>233904.21</v>
      </c>
      <c r="H147" s="56">
        <v>20.64</v>
      </c>
      <c r="I147" s="3">
        <f t="shared" si="33"/>
        <v>36752.2</v>
      </c>
      <c r="J147" s="3">
        <v>11.03</v>
      </c>
      <c r="K147" s="57">
        <v>0</v>
      </c>
      <c r="L147" s="57">
        <f t="shared" si="34"/>
        <v>21131.94</v>
      </c>
      <c r="M147" s="3">
        <f t="shared" si="35"/>
        <v>0</v>
      </c>
      <c r="N147" s="64">
        <v>0</v>
      </c>
      <c r="O147" s="57">
        <f t="shared" si="36"/>
        <v>0</v>
      </c>
      <c r="P147" s="58">
        <v>0.45</v>
      </c>
      <c r="Q147" s="58">
        <f t="shared" si="37"/>
        <v>1602.57</v>
      </c>
      <c r="R147" s="59">
        <f t="shared" si="38"/>
        <v>293390.92</v>
      </c>
      <c r="S147" s="65">
        <v>149805</v>
      </c>
      <c r="T147" s="61">
        <f t="shared" si="39"/>
        <v>143585.91999999998</v>
      </c>
      <c r="U147" s="58">
        <v>368990</v>
      </c>
      <c r="V147" s="62">
        <f t="shared" si="40"/>
        <v>354230.4</v>
      </c>
      <c r="W147" s="61">
        <v>576899.34</v>
      </c>
      <c r="X147" s="57">
        <f t="shared" si="31"/>
        <v>923039</v>
      </c>
      <c r="Y147" s="62">
        <f t="shared" si="41"/>
        <v>497816.32</v>
      </c>
      <c r="Z147" s="57">
        <v>519762.65</v>
      </c>
      <c r="AA147" s="62">
        <f t="shared" si="42"/>
        <v>493774.52</v>
      </c>
      <c r="AB147" s="63">
        <f t="shared" si="43"/>
        <v>497816.32</v>
      </c>
      <c r="AE147" s="62"/>
      <c r="AF147" s="54"/>
    </row>
    <row r="148" spans="1:32" s="77" customFormat="1" ht="12.75">
      <c r="A148" s="77">
        <v>344</v>
      </c>
      <c r="B148" s="77" t="s">
        <v>171</v>
      </c>
      <c r="C148" s="77" t="b">
        <f t="shared" si="32"/>
        <v>1</v>
      </c>
      <c r="D148" s="77">
        <v>344</v>
      </c>
      <c r="E148" s="55" t="s">
        <v>171</v>
      </c>
      <c r="F148" s="56">
        <v>0</v>
      </c>
      <c r="G148" s="55">
        <f t="shared" si="30"/>
        <v>0</v>
      </c>
      <c r="H148" s="56">
        <v>0</v>
      </c>
      <c r="I148" s="3">
        <f t="shared" si="33"/>
        <v>0</v>
      </c>
      <c r="J148" s="3">
        <v>0</v>
      </c>
      <c r="K148" s="57">
        <v>0</v>
      </c>
      <c r="L148" s="57">
        <f t="shared" si="34"/>
        <v>0</v>
      </c>
      <c r="M148" s="3">
        <f t="shared" si="35"/>
        <v>0</v>
      </c>
      <c r="N148" s="64">
        <v>0</v>
      </c>
      <c r="O148" s="57">
        <f t="shared" si="36"/>
        <v>0</v>
      </c>
      <c r="P148" s="58">
        <v>0</v>
      </c>
      <c r="Q148" s="58">
        <f t="shared" si="37"/>
        <v>0</v>
      </c>
      <c r="R148" s="59">
        <f t="shared" si="38"/>
        <v>0</v>
      </c>
      <c r="S148" s="65">
        <v>0</v>
      </c>
      <c r="T148" s="61">
        <f t="shared" si="39"/>
        <v>0</v>
      </c>
      <c r="U148" s="58">
        <v>0</v>
      </c>
      <c r="V148" s="62">
        <f t="shared" si="40"/>
        <v>0</v>
      </c>
      <c r="W148" s="61">
        <v>0</v>
      </c>
      <c r="X148" s="57">
        <f t="shared" si="31"/>
        <v>0</v>
      </c>
      <c r="Y148" s="62">
        <f t="shared" si="41"/>
        <v>0</v>
      </c>
      <c r="Z148" s="57">
        <v>0</v>
      </c>
      <c r="AA148" s="62">
        <f t="shared" si="42"/>
        <v>0</v>
      </c>
      <c r="AB148" s="63">
        <f t="shared" si="43"/>
        <v>0</v>
      </c>
      <c r="AE148" s="62"/>
      <c r="AF148" s="54"/>
    </row>
    <row r="149" spans="1:32" s="77" customFormat="1" ht="12.75">
      <c r="A149" s="77">
        <v>345</v>
      </c>
      <c r="B149" s="77" t="s">
        <v>172</v>
      </c>
      <c r="C149" s="77" t="b">
        <f t="shared" si="32"/>
        <v>1</v>
      </c>
      <c r="D149" s="77">
        <v>345</v>
      </c>
      <c r="E149" s="55" t="s">
        <v>172</v>
      </c>
      <c r="F149" s="56">
        <v>156.58</v>
      </c>
      <c r="G149" s="55">
        <f t="shared" si="30"/>
        <v>557623.66</v>
      </c>
      <c r="H149" s="56">
        <v>30.14</v>
      </c>
      <c r="I149" s="3">
        <f t="shared" si="33"/>
        <v>53668.19</v>
      </c>
      <c r="J149" s="3">
        <v>20.68</v>
      </c>
      <c r="K149" s="57">
        <v>0</v>
      </c>
      <c r="L149" s="57">
        <f t="shared" si="34"/>
        <v>39619.98</v>
      </c>
      <c r="M149" s="3">
        <f t="shared" si="35"/>
        <v>0</v>
      </c>
      <c r="N149" s="64">
        <v>0</v>
      </c>
      <c r="O149" s="57">
        <f t="shared" si="36"/>
        <v>0</v>
      </c>
      <c r="P149" s="58">
        <v>0</v>
      </c>
      <c r="Q149" s="58">
        <f t="shared" si="37"/>
        <v>0</v>
      </c>
      <c r="R149" s="59">
        <f t="shared" si="38"/>
        <v>650911.8300000001</v>
      </c>
      <c r="S149" s="65">
        <v>327162</v>
      </c>
      <c r="T149" s="61">
        <f t="shared" si="39"/>
        <v>323749.8300000001</v>
      </c>
      <c r="U149" s="58">
        <v>53895</v>
      </c>
      <c r="V149" s="62">
        <f t="shared" si="40"/>
        <v>51739.2</v>
      </c>
      <c r="W149" s="61">
        <v>321431.89</v>
      </c>
      <c r="X149" s="57">
        <f t="shared" si="31"/>
        <v>514291</v>
      </c>
      <c r="Y149" s="62">
        <f t="shared" si="41"/>
        <v>375489.0300000001</v>
      </c>
      <c r="Z149" s="57">
        <v>362477.79</v>
      </c>
      <c r="AA149" s="62">
        <f t="shared" si="42"/>
        <v>344353.9</v>
      </c>
      <c r="AB149" s="63">
        <f t="shared" si="43"/>
        <v>375489.0300000001</v>
      </c>
      <c r="AE149" s="62"/>
      <c r="AF149" s="54"/>
    </row>
    <row r="150" spans="1:32" s="77" customFormat="1" ht="12.75">
      <c r="A150" s="77">
        <v>347</v>
      </c>
      <c r="B150" s="77" t="s">
        <v>173</v>
      </c>
      <c r="C150" s="77" t="b">
        <f t="shared" si="32"/>
        <v>1</v>
      </c>
      <c r="D150" s="77">
        <v>347</v>
      </c>
      <c r="E150" s="55" t="s">
        <v>173</v>
      </c>
      <c r="F150" s="56">
        <v>775.13</v>
      </c>
      <c r="G150" s="55">
        <f t="shared" si="30"/>
        <v>2760447.22</v>
      </c>
      <c r="H150" s="56">
        <v>256.7</v>
      </c>
      <c r="I150" s="3">
        <f t="shared" si="33"/>
        <v>457087.72</v>
      </c>
      <c r="J150" s="3">
        <v>135.14000000000001</v>
      </c>
      <c r="K150" s="57">
        <v>5.84</v>
      </c>
      <c r="L150" s="57">
        <f t="shared" si="34"/>
        <v>258909.32</v>
      </c>
      <c r="M150" s="3">
        <f t="shared" si="35"/>
        <v>4069.14</v>
      </c>
      <c r="N150" s="64">
        <v>2</v>
      </c>
      <c r="O150" s="57">
        <f t="shared" si="36"/>
        <v>1393.54</v>
      </c>
      <c r="P150" s="58">
        <v>0</v>
      </c>
      <c r="Q150" s="58">
        <f t="shared" si="37"/>
        <v>0</v>
      </c>
      <c r="R150" s="59">
        <f t="shared" si="38"/>
        <v>3481906.9400000004</v>
      </c>
      <c r="S150" s="65">
        <v>4301613</v>
      </c>
      <c r="T150" s="61">
        <f t="shared" si="39"/>
        <v>0</v>
      </c>
      <c r="U150" s="58">
        <v>248981</v>
      </c>
      <c r="V150" s="62">
        <f t="shared" si="40"/>
        <v>0</v>
      </c>
      <c r="W150" s="61">
        <v>248981</v>
      </c>
      <c r="X150" s="57">
        <f t="shared" si="31"/>
        <v>398370</v>
      </c>
      <c r="Y150" s="62">
        <f t="shared" si="41"/>
        <v>0</v>
      </c>
      <c r="Z150" s="57">
        <v>239021.76</v>
      </c>
      <c r="AA150" s="62">
        <f t="shared" si="42"/>
        <v>227070.67</v>
      </c>
      <c r="AB150" s="63">
        <f t="shared" si="43"/>
        <v>227070.67</v>
      </c>
      <c r="AE150" s="62"/>
      <c r="AF150" s="54"/>
    </row>
    <row r="151" spans="1:32" s="77" customFormat="1" ht="12.75">
      <c r="A151" s="77">
        <v>351</v>
      </c>
      <c r="B151" s="77" t="s">
        <v>174</v>
      </c>
      <c r="C151" s="77" t="b">
        <f t="shared" si="32"/>
        <v>1</v>
      </c>
      <c r="D151" s="77">
        <v>351</v>
      </c>
      <c r="E151" s="55" t="s">
        <v>174</v>
      </c>
      <c r="F151" s="56">
        <v>3554.32</v>
      </c>
      <c r="G151" s="55">
        <f t="shared" si="30"/>
        <v>12657893.19</v>
      </c>
      <c r="H151" s="56">
        <v>346.04999999999995</v>
      </c>
      <c r="I151" s="3">
        <f t="shared" si="33"/>
        <v>616187.01</v>
      </c>
      <c r="J151" s="3">
        <v>515.89</v>
      </c>
      <c r="K151" s="57">
        <v>56.77</v>
      </c>
      <c r="L151" s="57">
        <f t="shared" si="34"/>
        <v>988373.02</v>
      </c>
      <c r="M151" s="3">
        <f t="shared" si="35"/>
        <v>39555.63</v>
      </c>
      <c r="N151" s="64">
        <v>21.16</v>
      </c>
      <c r="O151" s="57">
        <f t="shared" si="36"/>
        <v>14743.65</v>
      </c>
      <c r="P151" s="58">
        <v>0</v>
      </c>
      <c r="Q151" s="58">
        <f t="shared" si="37"/>
        <v>0</v>
      </c>
      <c r="R151" s="59">
        <f t="shared" si="38"/>
        <v>14316752.5</v>
      </c>
      <c r="S151" s="65">
        <v>6982221</v>
      </c>
      <c r="T151" s="61">
        <f t="shared" si="39"/>
        <v>7334531.5</v>
      </c>
      <c r="U151" s="58">
        <v>531304</v>
      </c>
      <c r="V151" s="62">
        <f t="shared" si="40"/>
        <v>510051.84</v>
      </c>
      <c r="W151" s="61">
        <v>8772765.110000001</v>
      </c>
      <c r="X151" s="57">
        <f t="shared" si="31"/>
        <v>14036424</v>
      </c>
      <c r="Y151" s="62">
        <f t="shared" si="41"/>
        <v>7844583.34</v>
      </c>
      <c r="Z151" s="57">
        <v>8134799.01</v>
      </c>
      <c r="AA151" s="62">
        <f t="shared" si="42"/>
        <v>7728059.06</v>
      </c>
      <c r="AB151" s="63">
        <f t="shared" si="43"/>
        <v>7844583.34</v>
      </c>
      <c r="AE151" s="62"/>
      <c r="AF151" s="54"/>
    </row>
    <row r="152" spans="1:32" s="77" customFormat="1" ht="12.75">
      <c r="A152" s="77">
        <v>353</v>
      </c>
      <c r="B152" s="77" t="s">
        <v>175</v>
      </c>
      <c r="C152" s="77" t="b">
        <f t="shared" si="32"/>
        <v>1</v>
      </c>
      <c r="D152" s="77">
        <v>353</v>
      </c>
      <c r="E152" s="55" t="s">
        <v>175</v>
      </c>
      <c r="F152" s="56">
        <v>238.32999999999998</v>
      </c>
      <c r="G152" s="55">
        <f t="shared" si="30"/>
        <v>848757.48</v>
      </c>
      <c r="H152" s="56">
        <v>85.98</v>
      </c>
      <c r="I152" s="3">
        <f t="shared" si="33"/>
        <v>153098.57</v>
      </c>
      <c r="J152" s="3">
        <v>27.46</v>
      </c>
      <c r="K152" s="57">
        <v>0</v>
      </c>
      <c r="L152" s="57">
        <f t="shared" si="34"/>
        <v>52609.52</v>
      </c>
      <c r="M152" s="3">
        <f t="shared" si="35"/>
        <v>0</v>
      </c>
      <c r="N152" s="64">
        <v>2</v>
      </c>
      <c r="O152" s="57">
        <f t="shared" si="36"/>
        <v>1393.54</v>
      </c>
      <c r="P152" s="58">
        <v>0</v>
      </c>
      <c r="Q152" s="58">
        <f t="shared" si="37"/>
        <v>0</v>
      </c>
      <c r="R152" s="59">
        <f t="shared" si="38"/>
        <v>1055859.11</v>
      </c>
      <c r="S152" s="65">
        <v>361965</v>
      </c>
      <c r="T152" s="61">
        <f t="shared" si="39"/>
        <v>693894.1100000001</v>
      </c>
      <c r="U152" s="58">
        <v>579583</v>
      </c>
      <c r="V152" s="62">
        <f t="shared" si="40"/>
        <v>556399.68</v>
      </c>
      <c r="W152" s="61">
        <v>1349669.58</v>
      </c>
      <c r="X152" s="57">
        <f t="shared" si="31"/>
        <v>2159471</v>
      </c>
      <c r="Y152" s="62">
        <f t="shared" si="41"/>
        <v>1250293.79</v>
      </c>
      <c r="Z152" s="57">
        <v>1304051.03</v>
      </c>
      <c r="AA152" s="62">
        <f t="shared" si="42"/>
        <v>1238848.48</v>
      </c>
      <c r="AB152" s="63">
        <f t="shared" si="43"/>
        <v>1250293.79</v>
      </c>
      <c r="AE152" s="62"/>
      <c r="AF152" s="54"/>
    </row>
    <row r="153" spans="1:32" s="77" customFormat="1" ht="12.75">
      <c r="A153" s="77">
        <v>355</v>
      </c>
      <c r="B153" s="77" t="s">
        <v>176</v>
      </c>
      <c r="C153" s="77" t="b">
        <f t="shared" si="32"/>
        <v>1</v>
      </c>
      <c r="D153" s="77">
        <v>355</v>
      </c>
      <c r="E153" s="55" t="s">
        <v>176</v>
      </c>
      <c r="F153" s="56">
        <v>164.60000000000002</v>
      </c>
      <c r="G153" s="55">
        <f t="shared" si="30"/>
        <v>586185.04</v>
      </c>
      <c r="H153" s="56">
        <v>38.53</v>
      </c>
      <c r="I153" s="3">
        <f t="shared" si="33"/>
        <v>68607.67</v>
      </c>
      <c r="J153" s="3">
        <v>24.91</v>
      </c>
      <c r="K153" s="57">
        <v>1</v>
      </c>
      <c r="L153" s="57">
        <f t="shared" si="34"/>
        <v>47724.07</v>
      </c>
      <c r="M153" s="3">
        <f t="shared" si="35"/>
        <v>696.77</v>
      </c>
      <c r="N153" s="64">
        <v>1</v>
      </c>
      <c r="O153" s="57">
        <f t="shared" si="36"/>
        <v>696.77</v>
      </c>
      <c r="P153" s="58">
        <v>0</v>
      </c>
      <c r="Q153" s="58">
        <f t="shared" si="37"/>
        <v>0</v>
      </c>
      <c r="R153" s="59">
        <f t="shared" si="38"/>
        <v>703910.3200000001</v>
      </c>
      <c r="S153" s="65">
        <v>222405</v>
      </c>
      <c r="T153" s="61">
        <f t="shared" si="39"/>
        <v>481505.32000000007</v>
      </c>
      <c r="U153" s="58">
        <v>627508</v>
      </c>
      <c r="V153" s="62">
        <f t="shared" si="40"/>
        <v>602407.68</v>
      </c>
      <c r="W153" s="61">
        <v>1044651.03</v>
      </c>
      <c r="X153" s="57">
        <f t="shared" si="31"/>
        <v>1671442</v>
      </c>
      <c r="Y153" s="62">
        <f t="shared" si="41"/>
        <v>1083913</v>
      </c>
      <c r="Z153" s="57">
        <v>1062311.15</v>
      </c>
      <c r="AA153" s="62">
        <f t="shared" si="42"/>
        <v>1009195.59</v>
      </c>
      <c r="AB153" s="63">
        <f t="shared" si="43"/>
        <v>1083913</v>
      </c>
      <c r="AE153" s="62"/>
      <c r="AF153" s="54"/>
    </row>
    <row r="154" spans="1:32" s="77" customFormat="1" ht="12.75">
      <c r="A154" s="77">
        <v>357</v>
      </c>
      <c r="B154" s="77" t="s">
        <v>177</v>
      </c>
      <c r="C154" s="77" t="b">
        <f t="shared" si="32"/>
        <v>1</v>
      </c>
      <c r="D154" s="77">
        <v>357</v>
      </c>
      <c r="E154" s="55" t="s">
        <v>177</v>
      </c>
      <c r="F154" s="56">
        <v>2245.3</v>
      </c>
      <c r="G154" s="55">
        <f t="shared" si="30"/>
        <v>7996119.53</v>
      </c>
      <c r="H154" s="56">
        <v>441.47</v>
      </c>
      <c r="I154" s="3">
        <f t="shared" si="33"/>
        <v>786094.73</v>
      </c>
      <c r="J154" s="3">
        <v>333.96</v>
      </c>
      <c r="K154" s="57">
        <v>20.33</v>
      </c>
      <c r="L154" s="57">
        <f t="shared" si="34"/>
        <v>639820.61</v>
      </c>
      <c r="M154" s="3">
        <f t="shared" si="35"/>
        <v>14165.33</v>
      </c>
      <c r="N154" s="64">
        <v>13</v>
      </c>
      <c r="O154" s="57">
        <f t="shared" si="36"/>
        <v>9058.01</v>
      </c>
      <c r="P154" s="58">
        <v>2.85</v>
      </c>
      <c r="Q154" s="58">
        <f t="shared" si="37"/>
        <v>10149.62</v>
      </c>
      <c r="R154" s="59">
        <f t="shared" si="38"/>
        <v>9455407.829999998</v>
      </c>
      <c r="S154" s="65">
        <v>3024096</v>
      </c>
      <c r="T154" s="61">
        <f t="shared" si="39"/>
        <v>6431311.829999998</v>
      </c>
      <c r="U154" s="58">
        <v>1100484</v>
      </c>
      <c r="V154" s="62">
        <f t="shared" si="40"/>
        <v>1056464.64</v>
      </c>
      <c r="W154" s="61">
        <v>7825626.699999999</v>
      </c>
      <c r="X154" s="57">
        <f t="shared" si="31"/>
        <v>12521003</v>
      </c>
      <c r="Y154" s="62">
        <f t="shared" si="41"/>
        <v>7487776.469999998</v>
      </c>
      <c r="Z154" s="57">
        <v>7550809.7700000005</v>
      </c>
      <c r="AA154" s="62">
        <f t="shared" si="42"/>
        <v>7173269.28</v>
      </c>
      <c r="AB154" s="63">
        <f t="shared" si="43"/>
        <v>7487776.469999998</v>
      </c>
      <c r="AE154" s="62"/>
      <c r="AF154" s="54"/>
    </row>
    <row r="155" spans="1:32" s="77" customFormat="1" ht="12.75">
      <c r="A155" s="77">
        <v>358</v>
      </c>
      <c r="B155" s="77" t="s">
        <v>178</v>
      </c>
      <c r="C155" s="77" t="b">
        <f t="shared" si="32"/>
        <v>1</v>
      </c>
      <c r="D155" s="77">
        <v>358</v>
      </c>
      <c r="E155" s="55" t="s">
        <v>178</v>
      </c>
      <c r="F155" s="56">
        <v>2</v>
      </c>
      <c r="G155" s="55">
        <f t="shared" si="30"/>
        <v>7122.54</v>
      </c>
      <c r="H155" s="56">
        <v>0</v>
      </c>
      <c r="I155" s="3">
        <f t="shared" si="33"/>
        <v>0</v>
      </c>
      <c r="J155" s="3">
        <v>0</v>
      </c>
      <c r="K155" s="57">
        <v>0</v>
      </c>
      <c r="L155" s="57">
        <f t="shared" si="34"/>
        <v>0</v>
      </c>
      <c r="M155" s="3">
        <f t="shared" si="35"/>
        <v>0</v>
      </c>
      <c r="N155" s="64">
        <v>0</v>
      </c>
      <c r="O155" s="57">
        <f t="shared" si="36"/>
        <v>0</v>
      </c>
      <c r="P155" s="58">
        <v>0</v>
      </c>
      <c r="Q155" s="58">
        <f t="shared" si="37"/>
        <v>0</v>
      </c>
      <c r="R155" s="59">
        <f t="shared" si="38"/>
        <v>7122.54</v>
      </c>
      <c r="S155" s="65">
        <v>20413</v>
      </c>
      <c r="T155" s="61">
        <f t="shared" si="39"/>
        <v>0</v>
      </c>
      <c r="U155" s="58">
        <v>0</v>
      </c>
      <c r="V155" s="62">
        <f t="shared" si="40"/>
        <v>0</v>
      </c>
      <c r="W155" s="61">
        <v>0</v>
      </c>
      <c r="X155" s="57">
        <f t="shared" si="31"/>
        <v>0</v>
      </c>
      <c r="Y155" s="62">
        <f t="shared" si="41"/>
        <v>0</v>
      </c>
      <c r="Z155" s="57">
        <v>0</v>
      </c>
      <c r="AA155" s="62">
        <f t="shared" si="42"/>
        <v>0</v>
      </c>
      <c r="AB155" s="63">
        <f t="shared" si="43"/>
        <v>0</v>
      </c>
      <c r="AE155" s="62"/>
      <c r="AF155" s="54"/>
    </row>
    <row r="156" spans="1:32" s="77" customFormat="1" ht="12.75">
      <c r="A156" s="77">
        <v>359</v>
      </c>
      <c r="B156" s="77" t="s">
        <v>179</v>
      </c>
      <c r="C156" s="77" t="b">
        <f t="shared" si="32"/>
        <v>1</v>
      </c>
      <c r="D156" s="77">
        <v>359</v>
      </c>
      <c r="E156" s="55" t="s">
        <v>179</v>
      </c>
      <c r="F156" s="56">
        <v>530.34</v>
      </c>
      <c r="G156" s="55">
        <f t="shared" si="30"/>
        <v>1888683.93</v>
      </c>
      <c r="H156" s="56">
        <v>200.45</v>
      </c>
      <c r="I156" s="3">
        <f t="shared" si="33"/>
        <v>356927.28</v>
      </c>
      <c r="J156" s="3">
        <v>95.49</v>
      </c>
      <c r="K156" s="57">
        <v>3.5</v>
      </c>
      <c r="L156" s="57">
        <f t="shared" si="34"/>
        <v>182945.47</v>
      </c>
      <c r="M156" s="3">
        <f t="shared" si="35"/>
        <v>2438.7</v>
      </c>
      <c r="N156" s="64">
        <v>4</v>
      </c>
      <c r="O156" s="57">
        <f t="shared" si="36"/>
        <v>2787.08</v>
      </c>
      <c r="P156" s="58">
        <v>0.9</v>
      </c>
      <c r="Q156" s="58">
        <f t="shared" si="37"/>
        <v>3205.14</v>
      </c>
      <c r="R156" s="59">
        <f t="shared" si="38"/>
        <v>2436987.6000000006</v>
      </c>
      <c r="S156" s="65">
        <v>843765</v>
      </c>
      <c r="T156" s="61">
        <f t="shared" si="39"/>
        <v>1593222.6000000006</v>
      </c>
      <c r="U156" s="58">
        <v>1281178</v>
      </c>
      <c r="V156" s="62">
        <f t="shared" si="40"/>
        <v>1229930.88</v>
      </c>
      <c r="W156" s="61">
        <v>2928846.89</v>
      </c>
      <c r="X156" s="57">
        <f t="shared" si="31"/>
        <v>4686155</v>
      </c>
      <c r="Y156" s="62">
        <f t="shared" si="41"/>
        <v>2823153.4800000004</v>
      </c>
      <c r="Z156" s="57">
        <v>2870471.0500000003</v>
      </c>
      <c r="AA156" s="62">
        <f t="shared" si="42"/>
        <v>2726947.5</v>
      </c>
      <c r="AB156" s="63">
        <f t="shared" si="43"/>
        <v>2823153.4800000004</v>
      </c>
      <c r="AE156" s="62"/>
      <c r="AF156" s="54"/>
    </row>
    <row r="157" spans="1:32" s="77" customFormat="1" ht="12.75">
      <c r="A157" s="77">
        <v>365</v>
      </c>
      <c r="B157" s="77" t="s">
        <v>180</v>
      </c>
      <c r="C157" s="77" t="b">
        <f t="shared" si="32"/>
        <v>1</v>
      </c>
      <c r="D157" s="77">
        <v>365</v>
      </c>
      <c r="E157" s="55" t="s">
        <v>180</v>
      </c>
      <c r="F157" s="56">
        <v>111.72</v>
      </c>
      <c r="G157" s="55">
        <f t="shared" si="30"/>
        <v>397865.08</v>
      </c>
      <c r="H157" s="56">
        <v>30.229999999999997</v>
      </c>
      <c r="I157" s="3">
        <f t="shared" si="33"/>
        <v>53828.44</v>
      </c>
      <c r="J157" s="3">
        <v>21.74</v>
      </c>
      <c r="K157" s="57">
        <v>0</v>
      </c>
      <c r="L157" s="57">
        <f t="shared" si="34"/>
        <v>41650.8</v>
      </c>
      <c r="M157" s="3">
        <f t="shared" si="35"/>
        <v>0</v>
      </c>
      <c r="N157" s="64">
        <v>0</v>
      </c>
      <c r="O157" s="57">
        <f t="shared" si="36"/>
        <v>0</v>
      </c>
      <c r="P157" s="58">
        <v>0</v>
      </c>
      <c r="Q157" s="58">
        <f t="shared" si="37"/>
        <v>0</v>
      </c>
      <c r="R157" s="59">
        <f t="shared" si="38"/>
        <v>493344.32</v>
      </c>
      <c r="S157" s="65">
        <v>177961</v>
      </c>
      <c r="T157" s="61">
        <f t="shared" si="39"/>
        <v>315383.32</v>
      </c>
      <c r="U157" s="58">
        <v>53118</v>
      </c>
      <c r="V157" s="62">
        <f t="shared" si="40"/>
        <v>50993.28</v>
      </c>
      <c r="W157" s="61">
        <v>339213.94000000006</v>
      </c>
      <c r="X157" s="57">
        <f t="shared" si="31"/>
        <v>542742</v>
      </c>
      <c r="Y157" s="62">
        <f t="shared" si="41"/>
        <v>366376.6</v>
      </c>
      <c r="Z157" s="57">
        <v>343193.7100000001</v>
      </c>
      <c r="AA157" s="62">
        <f t="shared" si="42"/>
        <v>326034.02</v>
      </c>
      <c r="AB157" s="63">
        <f t="shared" si="43"/>
        <v>366376.6</v>
      </c>
      <c r="AE157" s="62"/>
      <c r="AF157" s="54"/>
    </row>
    <row r="158" spans="1:32" s="77" customFormat="1" ht="12.75">
      <c r="A158" s="77">
        <v>367</v>
      </c>
      <c r="B158" s="77" t="s">
        <v>181</v>
      </c>
      <c r="C158" s="77" t="b">
        <f t="shared" si="32"/>
        <v>1</v>
      </c>
      <c r="D158" s="77">
        <v>367</v>
      </c>
      <c r="E158" s="55" t="s">
        <v>181</v>
      </c>
      <c r="F158" s="56">
        <v>416.23</v>
      </c>
      <c r="G158" s="55">
        <f t="shared" si="30"/>
        <v>1482307.41</v>
      </c>
      <c r="H158" s="56">
        <v>42.53</v>
      </c>
      <c r="I158" s="3">
        <f t="shared" si="33"/>
        <v>75730.19</v>
      </c>
      <c r="J158" s="3">
        <v>60.3</v>
      </c>
      <c r="K158" s="57">
        <v>5.5</v>
      </c>
      <c r="L158" s="57">
        <f t="shared" si="34"/>
        <v>115526.36</v>
      </c>
      <c r="M158" s="3">
        <f t="shared" si="35"/>
        <v>3832.24</v>
      </c>
      <c r="N158" s="64">
        <v>1.97</v>
      </c>
      <c r="O158" s="57">
        <f t="shared" si="36"/>
        <v>1372.64</v>
      </c>
      <c r="P158" s="58">
        <v>0.15</v>
      </c>
      <c r="Q158" s="58">
        <f t="shared" si="37"/>
        <v>534.19</v>
      </c>
      <c r="R158" s="59">
        <f t="shared" si="38"/>
        <v>1679303.0299999998</v>
      </c>
      <c r="S158" s="65">
        <v>581669</v>
      </c>
      <c r="T158" s="61">
        <f t="shared" si="39"/>
        <v>1097634.0299999998</v>
      </c>
      <c r="U158" s="58">
        <v>252587</v>
      </c>
      <c r="V158" s="62">
        <f t="shared" si="40"/>
        <v>242483.52</v>
      </c>
      <c r="W158" s="61">
        <v>1258328.1300000004</v>
      </c>
      <c r="X158" s="57">
        <f t="shared" si="31"/>
        <v>2013325</v>
      </c>
      <c r="Y158" s="62">
        <f t="shared" si="41"/>
        <v>1340117.5499999998</v>
      </c>
      <c r="Z158" s="57">
        <v>1322256.7100000002</v>
      </c>
      <c r="AA158" s="62">
        <f t="shared" si="42"/>
        <v>1256143.87</v>
      </c>
      <c r="AB158" s="63">
        <f t="shared" si="43"/>
        <v>1340117.5499999998</v>
      </c>
      <c r="AE158" s="62"/>
      <c r="AF158" s="54"/>
    </row>
    <row r="159" spans="1:32" s="77" customFormat="1" ht="12.75">
      <c r="A159" s="77">
        <v>369</v>
      </c>
      <c r="B159" s="77" t="s">
        <v>182</v>
      </c>
      <c r="C159" s="77" t="b">
        <f t="shared" si="32"/>
        <v>1</v>
      </c>
      <c r="D159" s="77">
        <v>369</v>
      </c>
      <c r="E159" s="55" t="s">
        <v>182</v>
      </c>
      <c r="F159" s="56">
        <v>478.5799999999999</v>
      </c>
      <c r="G159" s="55">
        <f t="shared" si="30"/>
        <v>1704352.6</v>
      </c>
      <c r="H159" s="56">
        <v>119.62</v>
      </c>
      <c r="I159" s="3">
        <f t="shared" si="33"/>
        <v>212998.96</v>
      </c>
      <c r="J159" s="3">
        <v>106.14</v>
      </c>
      <c r="K159" s="57">
        <v>4.5</v>
      </c>
      <c r="L159" s="57">
        <f t="shared" si="34"/>
        <v>203349.38</v>
      </c>
      <c r="M159" s="3">
        <f t="shared" si="35"/>
        <v>3135.47</v>
      </c>
      <c r="N159" s="64">
        <v>1</v>
      </c>
      <c r="O159" s="57">
        <f t="shared" si="36"/>
        <v>696.77</v>
      </c>
      <c r="P159" s="58">
        <v>0</v>
      </c>
      <c r="Q159" s="58">
        <f t="shared" si="37"/>
        <v>0</v>
      </c>
      <c r="R159" s="59">
        <f t="shared" si="38"/>
        <v>2124533.18</v>
      </c>
      <c r="S159" s="65">
        <v>6417997</v>
      </c>
      <c r="T159" s="61">
        <f t="shared" si="39"/>
        <v>0</v>
      </c>
      <c r="U159" s="58">
        <v>0</v>
      </c>
      <c r="V159" s="62">
        <f t="shared" si="40"/>
        <v>0</v>
      </c>
      <c r="W159" s="61">
        <v>0</v>
      </c>
      <c r="X159" s="57">
        <f t="shared" si="31"/>
        <v>0</v>
      </c>
      <c r="Y159" s="62">
        <f t="shared" si="41"/>
        <v>0</v>
      </c>
      <c r="Z159" s="57">
        <v>0</v>
      </c>
      <c r="AA159" s="62">
        <f t="shared" si="42"/>
        <v>0</v>
      </c>
      <c r="AB159" s="63">
        <f t="shared" si="43"/>
        <v>0</v>
      </c>
      <c r="AE159" s="62"/>
      <c r="AF159" s="54"/>
    </row>
    <row r="160" spans="1:32" s="77" customFormat="1" ht="12.75">
      <c r="A160" s="77">
        <v>371</v>
      </c>
      <c r="B160" s="77" t="s">
        <v>183</v>
      </c>
      <c r="C160" s="77" t="b">
        <f t="shared" si="32"/>
        <v>1</v>
      </c>
      <c r="D160" s="77">
        <v>371</v>
      </c>
      <c r="E160" s="55" t="s">
        <v>183</v>
      </c>
      <c r="F160" s="56">
        <v>10793.31</v>
      </c>
      <c r="G160" s="55">
        <f t="shared" si="30"/>
        <v>38437891.1</v>
      </c>
      <c r="H160" s="56">
        <v>4515.5599999999995</v>
      </c>
      <c r="I160" s="3">
        <f t="shared" si="33"/>
        <v>8040541.6</v>
      </c>
      <c r="J160" s="3">
        <v>1723.96</v>
      </c>
      <c r="K160" s="57">
        <v>792.9699999999999</v>
      </c>
      <c r="L160" s="57">
        <f t="shared" si="34"/>
        <v>3302866.01</v>
      </c>
      <c r="M160" s="3">
        <f t="shared" si="35"/>
        <v>552517.71</v>
      </c>
      <c r="N160" s="64">
        <v>32.21</v>
      </c>
      <c r="O160" s="57">
        <f t="shared" si="36"/>
        <v>22442.96</v>
      </c>
      <c r="P160" s="58">
        <v>2.37</v>
      </c>
      <c r="Q160" s="58">
        <f t="shared" si="37"/>
        <v>8440.21</v>
      </c>
      <c r="R160" s="59">
        <f t="shared" si="38"/>
        <v>50364699.59</v>
      </c>
      <c r="S160" s="65">
        <v>19883376</v>
      </c>
      <c r="T160" s="61">
        <f t="shared" si="39"/>
        <v>30481323.590000004</v>
      </c>
      <c r="U160" s="58">
        <v>4793937</v>
      </c>
      <c r="V160" s="62">
        <f t="shared" si="40"/>
        <v>4602179.52</v>
      </c>
      <c r="W160" s="61">
        <v>36088465.56999999</v>
      </c>
      <c r="X160" s="57">
        <f t="shared" si="31"/>
        <v>57741545</v>
      </c>
      <c r="Y160" s="62">
        <f t="shared" si="41"/>
        <v>35083503.11</v>
      </c>
      <c r="Z160" s="57">
        <v>35256915.669999994</v>
      </c>
      <c r="AA160" s="62">
        <f t="shared" si="42"/>
        <v>33494069.89</v>
      </c>
      <c r="AB160" s="63">
        <f t="shared" si="43"/>
        <v>35083503.11</v>
      </c>
      <c r="AE160" s="62"/>
      <c r="AF160" s="54"/>
    </row>
    <row r="161" spans="1:32" s="77" customFormat="1" ht="12.75">
      <c r="A161" s="77">
        <v>375</v>
      </c>
      <c r="B161" s="77" t="s">
        <v>184</v>
      </c>
      <c r="C161" s="77" t="b">
        <f t="shared" si="32"/>
        <v>1</v>
      </c>
      <c r="D161" s="77">
        <v>375</v>
      </c>
      <c r="E161" s="55" t="s">
        <v>184</v>
      </c>
      <c r="F161" s="56">
        <v>55.66</v>
      </c>
      <c r="G161" s="55">
        <f t="shared" si="30"/>
        <v>198220.29</v>
      </c>
      <c r="H161" s="56">
        <v>21.86</v>
      </c>
      <c r="I161" s="3">
        <f t="shared" si="33"/>
        <v>38924.57</v>
      </c>
      <c r="J161" s="3">
        <v>9.67</v>
      </c>
      <c r="K161" s="57">
        <v>0</v>
      </c>
      <c r="L161" s="57">
        <f t="shared" si="34"/>
        <v>18526.37</v>
      </c>
      <c r="M161" s="3">
        <f t="shared" si="35"/>
        <v>0</v>
      </c>
      <c r="N161" s="64">
        <v>0</v>
      </c>
      <c r="O161" s="57">
        <f t="shared" si="36"/>
        <v>0</v>
      </c>
      <c r="P161" s="58">
        <v>0</v>
      </c>
      <c r="Q161" s="58">
        <f t="shared" si="37"/>
        <v>0</v>
      </c>
      <c r="R161" s="59">
        <f t="shared" si="38"/>
        <v>255671.23</v>
      </c>
      <c r="S161" s="65">
        <v>287652</v>
      </c>
      <c r="T161" s="61">
        <f t="shared" si="39"/>
        <v>0</v>
      </c>
      <c r="U161" s="58">
        <v>95905</v>
      </c>
      <c r="V161" s="62">
        <f t="shared" si="40"/>
        <v>0</v>
      </c>
      <c r="W161" s="61">
        <v>95905</v>
      </c>
      <c r="X161" s="57">
        <f t="shared" si="31"/>
        <v>153448</v>
      </c>
      <c r="Y161" s="62">
        <f t="shared" si="41"/>
        <v>0</v>
      </c>
      <c r="Z161" s="57">
        <v>92068.8</v>
      </c>
      <c r="AA161" s="62">
        <f t="shared" si="42"/>
        <v>87465.36</v>
      </c>
      <c r="AB161" s="63">
        <f t="shared" si="43"/>
        <v>87465.36</v>
      </c>
      <c r="AE161" s="62"/>
      <c r="AF161" s="54"/>
    </row>
    <row r="162" spans="1:32" s="77" customFormat="1" ht="12.75">
      <c r="A162" s="77">
        <v>377</v>
      </c>
      <c r="B162" s="77" t="s">
        <v>185</v>
      </c>
      <c r="C162" s="77" t="b">
        <f t="shared" si="32"/>
        <v>1</v>
      </c>
      <c r="D162" s="77">
        <v>377</v>
      </c>
      <c r="E162" s="55" t="s">
        <v>185</v>
      </c>
      <c r="F162" s="56">
        <v>970.01</v>
      </c>
      <c r="G162" s="55">
        <f t="shared" si="30"/>
        <v>3454467.51</v>
      </c>
      <c r="H162" s="56">
        <v>95.77</v>
      </c>
      <c r="I162" s="3">
        <f t="shared" si="33"/>
        <v>170530.94</v>
      </c>
      <c r="J162" s="3">
        <v>141.15</v>
      </c>
      <c r="K162" s="57">
        <v>0</v>
      </c>
      <c r="L162" s="57">
        <f t="shared" si="34"/>
        <v>270423.64</v>
      </c>
      <c r="M162" s="3">
        <f t="shared" si="35"/>
        <v>0</v>
      </c>
      <c r="N162" s="64">
        <v>2.53</v>
      </c>
      <c r="O162" s="57">
        <f t="shared" si="36"/>
        <v>1762.83</v>
      </c>
      <c r="P162" s="58">
        <v>0.6</v>
      </c>
      <c r="Q162" s="58">
        <f t="shared" si="37"/>
        <v>2136.76</v>
      </c>
      <c r="R162" s="59">
        <f t="shared" si="38"/>
        <v>3899321.6799999997</v>
      </c>
      <c r="S162" s="65">
        <v>1318318</v>
      </c>
      <c r="T162" s="61">
        <f t="shared" si="39"/>
        <v>2581003.6799999997</v>
      </c>
      <c r="U162" s="58">
        <v>35366</v>
      </c>
      <c r="V162" s="62">
        <f t="shared" si="40"/>
        <v>33951.36</v>
      </c>
      <c r="W162" s="61">
        <v>2566426.8900000006</v>
      </c>
      <c r="X162" s="57">
        <f t="shared" si="31"/>
        <v>4106283</v>
      </c>
      <c r="Y162" s="62">
        <f t="shared" si="41"/>
        <v>2614955.0399999996</v>
      </c>
      <c r="Z162" s="57">
        <v>2629805.4200000004</v>
      </c>
      <c r="AA162" s="62">
        <f t="shared" si="42"/>
        <v>2498315.15</v>
      </c>
      <c r="AB162" s="63">
        <f t="shared" si="43"/>
        <v>2614955.0399999996</v>
      </c>
      <c r="AE162" s="62"/>
      <c r="AF162" s="54"/>
    </row>
    <row r="163" spans="1:32" s="77" customFormat="1" ht="12.75">
      <c r="A163" s="77">
        <v>379</v>
      </c>
      <c r="B163" s="77" t="s">
        <v>186</v>
      </c>
      <c r="C163" s="77" t="b">
        <f t="shared" si="32"/>
        <v>1</v>
      </c>
      <c r="D163" s="77">
        <v>379</v>
      </c>
      <c r="E163" s="55" t="s">
        <v>186</v>
      </c>
      <c r="F163" s="56">
        <v>245.32999999999998</v>
      </c>
      <c r="G163" s="55">
        <f t="shared" si="30"/>
        <v>873686.37</v>
      </c>
      <c r="H163" s="56">
        <v>50.11</v>
      </c>
      <c r="I163" s="3">
        <f t="shared" si="33"/>
        <v>89227.37</v>
      </c>
      <c r="J163" s="3">
        <v>25.38</v>
      </c>
      <c r="K163" s="57">
        <v>1</v>
      </c>
      <c r="L163" s="57">
        <f t="shared" si="34"/>
        <v>48624.53</v>
      </c>
      <c r="M163" s="3">
        <f t="shared" si="35"/>
        <v>696.77</v>
      </c>
      <c r="N163" s="64">
        <v>0</v>
      </c>
      <c r="O163" s="57">
        <f t="shared" si="36"/>
        <v>0</v>
      </c>
      <c r="P163" s="58">
        <v>0</v>
      </c>
      <c r="Q163" s="58">
        <f t="shared" si="37"/>
        <v>0</v>
      </c>
      <c r="R163" s="59">
        <f t="shared" si="38"/>
        <v>1012235.04</v>
      </c>
      <c r="S163" s="65">
        <v>1815117</v>
      </c>
      <c r="T163" s="61">
        <f t="shared" si="39"/>
        <v>0</v>
      </c>
      <c r="U163" s="58">
        <v>4256</v>
      </c>
      <c r="V163" s="62">
        <f t="shared" si="40"/>
        <v>0</v>
      </c>
      <c r="W163" s="61">
        <v>4256</v>
      </c>
      <c r="X163" s="57">
        <f t="shared" si="31"/>
        <v>6810</v>
      </c>
      <c r="Y163" s="62">
        <f t="shared" si="41"/>
        <v>0</v>
      </c>
      <c r="Z163" s="57">
        <v>4085.76</v>
      </c>
      <c r="AA163" s="62">
        <f t="shared" si="42"/>
        <v>3881.47</v>
      </c>
      <c r="AB163" s="63">
        <f t="shared" si="43"/>
        <v>3881.47</v>
      </c>
      <c r="AE163" s="62"/>
      <c r="AF163" s="54"/>
    </row>
    <row r="164" spans="1:32" s="77" customFormat="1" ht="12.75">
      <c r="A164" s="77">
        <v>381</v>
      </c>
      <c r="B164" s="77" t="s">
        <v>187</v>
      </c>
      <c r="C164" s="77" t="b">
        <f t="shared" si="32"/>
        <v>1</v>
      </c>
      <c r="D164" s="77">
        <v>381</v>
      </c>
      <c r="E164" s="55" t="s">
        <v>187</v>
      </c>
      <c r="F164" s="56">
        <v>77.5</v>
      </c>
      <c r="G164" s="55">
        <f t="shared" si="30"/>
        <v>275998.43</v>
      </c>
      <c r="H164" s="56">
        <v>0</v>
      </c>
      <c r="I164" s="3">
        <f t="shared" si="33"/>
        <v>0</v>
      </c>
      <c r="J164" s="3">
        <v>6</v>
      </c>
      <c r="K164" s="57">
        <v>0</v>
      </c>
      <c r="L164" s="57">
        <f t="shared" si="34"/>
        <v>11495.16</v>
      </c>
      <c r="M164" s="3">
        <f t="shared" si="35"/>
        <v>0</v>
      </c>
      <c r="N164" s="64">
        <v>0</v>
      </c>
      <c r="O164" s="57">
        <f t="shared" si="36"/>
        <v>0</v>
      </c>
      <c r="P164" s="58">
        <v>0</v>
      </c>
      <c r="Q164" s="58">
        <f t="shared" si="37"/>
        <v>0</v>
      </c>
      <c r="R164" s="59">
        <f t="shared" si="38"/>
        <v>287493.58999999997</v>
      </c>
      <c r="S164" s="65">
        <v>1705919</v>
      </c>
      <c r="T164" s="61">
        <f t="shared" si="39"/>
        <v>0</v>
      </c>
      <c r="U164" s="58">
        <v>0</v>
      </c>
      <c r="V164" s="62">
        <f t="shared" si="40"/>
        <v>0</v>
      </c>
      <c r="W164" s="61">
        <v>0</v>
      </c>
      <c r="X164" s="57">
        <f t="shared" si="31"/>
        <v>0</v>
      </c>
      <c r="Y164" s="62">
        <f t="shared" si="41"/>
        <v>0</v>
      </c>
      <c r="Z164" s="57">
        <v>0</v>
      </c>
      <c r="AA164" s="62">
        <f t="shared" si="42"/>
        <v>0</v>
      </c>
      <c r="AB164" s="63">
        <f t="shared" si="43"/>
        <v>0</v>
      </c>
      <c r="AE164" s="62"/>
      <c r="AF164" s="54"/>
    </row>
    <row r="165" spans="1:32" s="77" customFormat="1" ht="12.75">
      <c r="A165" s="77">
        <v>383</v>
      </c>
      <c r="B165" s="77" t="s">
        <v>188</v>
      </c>
      <c r="C165" s="77" t="b">
        <f t="shared" si="32"/>
        <v>1</v>
      </c>
      <c r="D165" s="77">
        <v>383</v>
      </c>
      <c r="E165" s="55" t="s">
        <v>188</v>
      </c>
      <c r="F165" s="56">
        <v>360.69</v>
      </c>
      <c r="G165" s="55">
        <f t="shared" si="30"/>
        <v>1284514.48</v>
      </c>
      <c r="H165" s="56">
        <v>107.48</v>
      </c>
      <c r="I165" s="3">
        <f t="shared" si="33"/>
        <v>191382.11</v>
      </c>
      <c r="J165" s="3">
        <v>62.08</v>
      </c>
      <c r="K165" s="57">
        <v>0.59</v>
      </c>
      <c r="L165" s="57">
        <f t="shared" si="34"/>
        <v>118936.59</v>
      </c>
      <c r="M165" s="3">
        <f t="shared" si="35"/>
        <v>411.09</v>
      </c>
      <c r="N165" s="64">
        <v>5</v>
      </c>
      <c r="O165" s="57">
        <f t="shared" si="36"/>
        <v>3483.85</v>
      </c>
      <c r="P165" s="58">
        <v>0.3</v>
      </c>
      <c r="Q165" s="58">
        <f t="shared" si="37"/>
        <v>1068.38</v>
      </c>
      <c r="R165" s="59">
        <f t="shared" si="38"/>
        <v>1599796.5</v>
      </c>
      <c r="S165" s="65">
        <v>982374</v>
      </c>
      <c r="T165" s="61">
        <f t="shared" si="39"/>
        <v>617422.5</v>
      </c>
      <c r="U165" s="58">
        <v>0</v>
      </c>
      <c r="V165" s="62">
        <f t="shared" si="40"/>
        <v>0</v>
      </c>
      <c r="W165" s="61">
        <v>653650.77</v>
      </c>
      <c r="X165" s="57">
        <f t="shared" si="31"/>
        <v>1045841</v>
      </c>
      <c r="Y165" s="62">
        <f t="shared" si="41"/>
        <v>617422.5</v>
      </c>
      <c r="Z165" s="57">
        <v>645744.8299999998</v>
      </c>
      <c r="AA165" s="62">
        <f t="shared" si="42"/>
        <v>613457.59</v>
      </c>
      <c r="AB165" s="63">
        <f t="shared" si="43"/>
        <v>617422.5</v>
      </c>
      <c r="AE165" s="62"/>
      <c r="AF165" s="54"/>
    </row>
    <row r="166" spans="1:32" s="77" customFormat="1" ht="12.75">
      <c r="A166" s="77">
        <v>387</v>
      </c>
      <c r="B166" s="77" t="s">
        <v>189</v>
      </c>
      <c r="C166" s="77" t="b">
        <f t="shared" si="32"/>
        <v>1</v>
      </c>
      <c r="D166" s="77">
        <v>387</v>
      </c>
      <c r="E166" s="55" t="s">
        <v>189</v>
      </c>
      <c r="F166" s="56">
        <v>298.27</v>
      </c>
      <c r="G166" s="55">
        <f t="shared" si="30"/>
        <v>1062220</v>
      </c>
      <c r="H166" s="56">
        <v>6.09</v>
      </c>
      <c r="I166" s="3">
        <f t="shared" si="33"/>
        <v>10844.04</v>
      </c>
      <c r="J166" s="3">
        <v>39.74</v>
      </c>
      <c r="K166" s="57">
        <v>0</v>
      </c>
      <c r="L166" s="57">
        <f t="shared" si="34"/>
        <v>76136.28</v>
      </c>
      <c r="M166" s="3">
        <f t="shared" si="35"/>
        <v>0</v>
      </c>
      <c r="N166" s="64">
        <v>1</v>
      </c>
      <c r="O166" s="57">
        <f t="shared" si="36"/>
        <v>696.77</v>
      </c>
      <c r="P166" s="58">
        <v>0</v>
      </c>
      <c r="Q166" s="58">
        <f t="shared" si="37"/>
        <v>0</v>
      </c>
      <c r="R166" s="59">
        <f t="shared" si="38"/>
        <v>1149897.09</v>
      </c>
      <c r="S166" s="65">
        <v>580922</v>
      </c>
      <c r="T166" s="61">
        <f t="shared" si="39"/>
        <v>568975.0900000001</v>
      </c>
      <c r="U166" s="58">
        <v>0</v>
      </c>
      <c r="V166" s="62">
        <f t="shared" si="40"/>
        <v>0</v>
      </c>
      <c r="W166" s="61">
        <v>607097</v>
      </c>
      <c r="X166" s="57">
        <f t="shared" si="31"/>
        <v>971355</v>
      </c>
      <c r="Y166" s="62">
        <f t="shared" si="41"/>
        <v>568975.0900000001</v>
      </c>
      <c r="Z166" s="57">
        <v>585006.7</v>
      </c>
      <c r="AA166" s="62">
        <f t="shared" si="42"/>
        <v>555756.37</v>
      </c>
      <c r="AB166" s="63">
        <f t="shared" si="43"/>
        <v>568975.0900000001</v>
      </c>
      <c r="AE166" s="62"/>
      <c r="AF166" s="54"/>
    </row>
    <row r="167" spans="1:32" s="77" customFormat="1" ht="12.75">
      <c r="A167" s="77">
        <v>389</v>
      </c>
      <c r="B167" s="77" t="s">
        <v>190</v>
      </c>
      <c r="C167" s="77" t="b">
        <f t="shared" si="32"/>
        <v>1</v>
      </c>
      <c r="D167" s="77">
        <v>389</v>
      </c>
      <c r="E167" s="55" t="s">
        <v>190</v>
      </c>
      <c r="F167" s="56">
        <v>230.64000000000001</v>
      </c>
      <c r="G167" s="55">
        <f t="shared" si="30"/>
        <v>821371.31</v>
      </c>
      <c r="H167" s="56">
        <v>87.53</v>
      </c>
      <c r="I167" s="3">
        <f t="shared" si="33"/>
        <v>155858.54</v>
      </c>
      <c r="J167" s="3">
        <v>36.68</v>
      </c>
      <c r="K167" s="57">
        <v>0</v>
      </c>
      <c r="L167" s="57">
        <f t="shared" si="34"/>
        <v>70273.74</v>
      </c>
      <c r="M167" s="3">
        <f t="shared" si="35"/>
        <v>0</v>
      </c>
      <c r="N167" s="64">
        <v>0</v>
      </c>
      <c r="O167" s="57">
        <f t="shared" si="36"/>
        <v>0</v>
      </c>
      <c r="P167" s="58">
        <v>0</v>
      </c>
      <c r="Q167" s="58">
        <f t="shared" si="37"/>
        <v>0</v>
      </c>
      <c r="R167" s="59">
        <f t="shared" si="38"/>
        <v>1047503.5900000001</v>
      </c>
      <c r="S167" s="65">
        <v>621749</v>
      </c>
      <c r="T167" s="61">
        <f t="shared" si="39"/>
        <v>425754.5900000001</v>
      </c>
      <c r="U167" s="58">
        <v>359153</v>
      </c>
      <c r="V167" s="62">
        <f t="shared" si="40"/>
        <v>344786.88</v>
      </c>
      <c r="W167" s="61">
        <v>744941.09</v>
      </c>
      <c r="X167" s="57">
        <f t="shared" si="31"/>
        <v>1191906</v>
      </c>
      <c r="Y167" s="62">
        <f t="shared" si="41"/>
        <v>770541.4700000001</v>
      </c>
      <c r="Z167" s="57">
        <v>752037.14</v>
      </c>
      <c r="AA167" s="62">
        <f t="shared" si="42"/>
        <v>714435.28</v>
      </c>
      <c r="AB167" s="63">
        <f t="shared" si="43"/>
        <v>770541.4700000001</v>
      </c>
      <c r="AE167" s="62"/>
      <c r="AF167" s="54"/>
    </row>
    <row r="168" spans="1:32" s="77" customFormat="1" ht="12.75">
      <c r="A168" s="77">
        <v>391</v>
      </c>
      <c r="B168" s="77" t="s">
        <v>191</v>
      </c>
      <c r="C168" s="77" t="b">
        <f t="shared" si="32"/>
        <v>1</v>
      </c>
      <c r="D168" s="77">
        <v>391</v>
      </c>
      <c r="E168" s="55" t="s">
        <v>191</v>
      </c>
      <c r="F168" s="56">
        <v>67.64</v>
      </c>
      <c r="G168" s="55">
        <f t="shared" si="30"/>
        <v>240884.3</v>
      </c>
      <c r="H168" s="56">
        <v>7.51</v>
      </c>
      <c r="I168" s="3">
        <f t="shared" si="33"/>
        <v>13372.53</v>
      </c>
      <c r="J168" s="3">
        <v>16.67</v>
      </c>
      <c r="K168" s="57">
        <v>0</v>
      </c>
      <c r="L168" s="57">
        <f t="shared" si="34"/>
        <v>31937.39</v>
      </c>
      <c r="M168" s="3">
        <f t="shared" si="35"/>
        <v>0</v>
      </c>
      <c r="N168" s="64">
        <v>0</v>
      </c>
      <c r="O168" s="57">
        <f t="shared" si="36"/>
        <v>0</v>
      </c>
      <c r="P168" s="58">
        <v>0</v>
      </c>
      <c r="Q168" s="58">
        <f t="shared" si="37"/>
        <v>0</v>
      </c>
      <c r="R168" s="59">
        <f t="shared" si="38"/>
        <v>286194.22</v>
      </c>
      <c r="S168" s="65">
        <v>1235559</v>
      </c>
      <c r="T168" s="61">
        <f t="shared" si="39"/>
        <v>0</v>
      </c>
      <c r="U168" s="58">
        <v>0</v>
      </c>
      <c r="V168" s="62">
        <f t="shared" si="40"/>
        <v>0</v>
      </c>
      <c r="W168" s="61">
        <v>0</v>
      </c>
      <c r="X168" s="57">
        <f t="shared" si="31"/>
        <v>0</v>
      </c>
      <c r="Y168" s="62">
        <f t="shared" si="41"/>
        <v>0</v>
      </c>
      <c r="Z168" s="57">
        <v>0</v>
      </c>
      <c r="AA168" s="62">
        <f t="shared" si="42"/>
        <v>0</v>
      </c>
      <c r="AB168" s="63">
        <f t="shared" si="43"/>
        <v>0</v>
      </c>
      <c r="AE168" s="62"/>
      <c r="AF168" s="54"/>
    </row>
    <row r="169" spans="1:32" s="77" customFormat="1" ht="12.75">
      <c r="A169" s="77">
        <v>393</v>
      </c>
      <c r="B169" s="77" t="s">
        <v>192</v>
      </c>
      <c r="C169" s="77" t="b">
        <f t="shared" si="32"/>
        <v>1</v>
      </c>
      <c r="D169" s="77">
        <v>393</v>
      </c>
      <c r="E169" s="55" t="s">
        <v>192</v>
      </c>
      <c r="F169" s="56">
        <v>785.5799999999999</v>
      </c>
      <c r="G169" s="55">
        <f t="shared" si="30"/>
        <v>2797662.49</v>
      </c>
      <c r="H169" s="56">
        <v>238.32</v>
      </c>
      <c r="I169" s="3">
        <f t="shared" si="33"/>
        <v>424359.74</v>
      </c>
      <c r="J169" s="3">
        <v>68.74000000000001</v>
      </c>
      <c r="K169" s="57">
        <v>2</v>
      </c>
      <c r="L169" s="57">
        <f t="shared" si="34"/>
        <v>131696.22</v>
      </c>
      <c r="M169" s="3">
        <f t="shared" si="35"/>
        <v>1393.54</v>
      </c>
      <c r="N169" s="64">
        <v>1.28</v>
      </c>
      <c r="O169" s="57">
        <f t="shared" si="36"/>
        <v>891.87</v>
      </c>
      <c r="P169" s="58">
        <v>0</v>
      </c>
      <c r="Q169" s="58">
        <f t="shared" si="37"/>
        <v>0</v>
      </c>
      <c r="R169" s="59">
        <f t="shared" si="38"/>
        <v>3356003.860000001</v>
      </c>
      <c r="S169" s="65">
        <v>837827</v>
      </c>
      <c r="T169" s="61">
        <f t="shared" si="39"/>
        <v>2518176.860000001</v>
      </c>
      <c r="U169" s="58">
        <v>891548</v>
      </c>
      <c r="V169" s="62">
        <f t="shared" si="40"/>
        <v>855886.08</v>
      </c>
      <c r="W169" s="61">
        <v>3419569.6300000004</v>
      </c>
      <c r="X169" s="57">
        <f t="shared" si="31"/>
        <v>5471311</v>
      </c>
      <c r="Y169" s="62">
        <f t="shared" si="41"/>
        <v>3374062.940000001</v>
      </c>
      <c r="Z169" s="57">
        <v>3409864.37</v>
      </c>
      <c r="AA169" s="62">
        <f t="shared" si="42"/>
        <v>3239371.15</v>
      </c>
      <c r="AB169" s="63">
        <f t="shared" si="43"/>
        <v>3374062.940000001</v>
      </c>
      <c r="AE169" s="62"/>
      <c r="AF169" s="54"/>
    </row>
    <row r="170" spans="1:32" s="77" customFormat="1" ht="12.75">
      <c r="A170" s="77">
        <v>395</v>
      </c>
      <c r="B170" s="77" t="s">
        <v>193</v>
      </c>
      <c r="C170" s="77" t="b">
        <f t="shared" si="32"/>
        <v>1</v>
      </c>
      <c r="D170" s="77">
        <v>395</v>
      </c>
      <c r="E170" s="55" t="s">
        <v>193</v>
      </c>
      <c r="F170" s="56">
        <v>326.7</v>
      </c>
      <c r="G170" s="55">
        <f t="shared" si="30"/>
        <v>1163466.91</v>
      </c>
      <c r="H170" s="56">
        <v>16.419999999999998</v>
      </c>
      <c r="I170" s="3">
        <f t="shared" si="33"/>
        <v>29237.94</v>
      </c>
      <c r="J170" s="3">
        <v>24.1</v>
      </c>
      <c r="K170" s="57">
        <v>0</v>
      </c>
      <c r="L170" s="57">
        <f t="shared" si="34"/>
        <v>46172.23</v>
      </c>
      <c r="M170" s="3">
        <f t="shared" si="35"/>
        <v>0</v>
      </c>
      <c r="N170" s="64">
        <v>1</v>
      </c>
      <c r="O170" s="57">
        <f t="shared" si="36"/>
        <v>696.77</v>
      </c>
      <c r="P170" s="58">
        <v>0</v>
      </c>
      <c r="Q170" s="58">
        <f t="shared" si="37"/>
        <v>0</v>
      </c>
      <c r="R170" s="59">
        <f t="shared" si="38"/>
        <v>1239573.8499999999</v>
      </c>
      <c r="S170" s="65">
        <v>2602690</v>
      </c>
      <c r="T170" s="61">
        <f t="shared" si="39"/>
        <v>0</v>
      </c>
      <c r="U170" s="58">
        <v>0</v>
      </c>
      <c r="V170" s="62">
        <f t="shared" si="40"/>
        <v>0</v>
      </c>
      <c r="W170" s="61">
        <v>0</v>
      </c>
      <c r="X170" s="57">
        <f t="shared" si="31"/>
        <v>0</v>
      </c>
      <c r="Y170" s="62">
        <f t="shared" si="41"/>
        <v>0</v>
      </c>
      <c r="Z170" s="57">
        <v>0</v>
      </c>
      <c r="AA170" s="62">
        <f t="shared" si="42"/>
        <v>0</v>
      </c>
      <c r="AB170" s="63">
        <f t="shared" si="43"/>
        <v>0</v>
      </c>
      <c r="AE170" s="62"/>
      <c r="AF170" s="54"/>
    </row>
    <row r="171" spans="1:32" s="77" customFormat="1" ht="12.75">
      <c r="A171" s="77">
        <v>399</v>
      </c>
      <c r="B171" s="77" t="s">
        <v>194</v>
      </c>
      <c r="C171" s="77" t="b">
        <f t="shared" si="32"/>
        <v>1</v>
      </c>
      <c r="D171" s="77">
        <v>399</v>
      </c>
      <c r="E171" s="55" t="s">
        <v>194</v>
      </c>
      <c r="F171" s="56">
        <v>976.6999999999999</v>
      </c>
      <c r="G171" s="55">
        <f t="shared" si="30"/>
        <v>3478292.41</v>
      </c>
      <c r="H171" s="56">
        <v>216.04000000000002</v>
      </c>
      <c r="I171" s="3">
        <f t="shared" si="33"/>
        <v>384687.31</v>
      </c>
      <c r="J171" s="3">
        <v>173.16</v>
      </c>
      <c r="K171" s="57">
        <v>16.6</v>
      </c>
      <c r="L171" s="57">
        <f t="shared" si="34"/>
        <v>331750.32</v>
      </c>
      <c r="M171" s="3">
        <f t="shared" si="35"/>
        <v>11566.38</v>
      </c>
      <c r="N171" s="64">
        <v>8.54</v>
      </c>
      <c r="O171" s="57">
        <f t="shared" si="36"/>
        <v>5950.42</v>
      </c>
      <c r="P171" s="58">
        <v>0.3</v>
      </c>
      <c r="Q171" s="58">
        <f t="shared" si="37"/>
        <v>1068.38</v>
      </c>
      <c r="R171" s="59">
        <f t="shared" si="38"/>
        <v>4213315.22</v>
      </c>
      <c r="S171" s="65">
        <v>1743845</v>
      </c>
      <c r="T171" s="61">
        <f t="shared" si="39"/>
        <v>2469470.2199999997</v>
      </c>
      <c r="U171" s="58">
        <v>0</v>
      </c>
      <c r="V171" s="62">
        <f t="shared" si="40"/>
        <v>0</v>
      </c>
      <c r="W171" s="61">
        <v>2466886.5200000005</v>
      </c>
      <c r="X171" s="57">
        <f t="shared" si="31"/>
        <v>3947018</v>
      </c>
      <c r="Y171" s="62">
        <f t="shared" si="41"/>
        <v>2469470.2199999997</v>
      </c>
      <c r="Z171" s="57">
        <v>2493805.74</v>
      </c>
      <c r="AA171" s="62">
        <f t="shared" si="42"/>
        <v>2369115.45</v>
      </c>
      <c r="AB171" s="63">
        <f t="shared" si="43"/>
        <v>2469470.2199999997</v>
      </c>
      <c r="AE171" s="62"/>
      <c r="AF171" s="54"/>
    </row>
    <row r="172" spans="1:32" s="77" customFormat="1" ht="12.75">
      <c r="A172" s="77">
        <v>401</v>
      </c>
      <c r="B172" s="77" t="s">
        <v>195</v>
      </c>
      <c r="C172" s="77" t="b">
        <f t="shared" si="32"/>
        <v>1</v>
      </c>
      <c r="D172" s="77">
        <v>401</v>
      </c>
      <c r="E172" s="55" t="s">
        <v>195</v>
      </c>
      <c r="F172" s="56">
        <v>820.39</v>
      </c>
      <c r="G172" s="55">
        <f t="shared" si="30"/>
        <v>2921630.3</v>
      </c>
      <c r="H172" s="56">
        <v>428.12</v>
      </c>
      <c r="I172" s="3">
        <f t="shared" si="33"/>
        <v>762323.32</v>
      </c>
      <c r="J172" s="3">
        <v>175.35000000000002</v>
      </c>
      <c r="K172" s="57">
        <v>7.48</v>
      </c>
      <c r="L172" s="57">
        <f t="shared" si="34"/>
        <v>335946.05</v>
      </c>
      <c r="M172" s="3">
        <f t="shared" si="35"/>
        <v>5211.84</v>
      </c>
      <c r="N172" s="64">
        <v>5</v>
      </c>
      <c r="O172" s="57">
        <f t="shared" si="36"/>
        <v>3483.85</v>
      </c>
      <c r="P172" s="58">
        <v>0</v>
      </c>
      <c r="Q172" s="58">
        <f t="shared" si="37"/>
        <v>0</v>
      </c>
      <c r="R172" s="59">
        <f t="shared" si="38"/>
        <v>4028595.3599999994</v>
      </c>
      <c r="S172" s="65">
        <v>908537</v>
      </c>
      <c r="T172" s="61">
        <f t="shared" si="39"/>
        <v>3120058.3599999994</v>
      </c>
      <c r="U172" s="58">
        <v>3663773</v>
      </c>
      <c r="V172" s="62">
        <f t="shared" si="40"/>
        <v>3517222.08</v>
      </c>
      <c r="W172" s="61">
        <v>6649509.619999999</v>
      </c>
      <c r="X172" s="57">
        <f t="shared" si="31"/>
        <v>10639215</v>
      </c>
      <c r="Y172" s="62">
        <f t="shared" si="41"/>
        <v>6637280.4399999995</v>
      </c>
      <c r="Z172" s="57">
        <v>6631063.92</v>
      </c>
      <c r="AA172" s="62">
        <f t="shared" si="42"/>
        <v>6299510.72</v>
      </c>
      <c r="AB172" s="63">
        <f t="shared" si="43"/>
        <v>6637280.4399999995</v>
      </c>
      <c r="AE172" s="62"/>
      <c r="AF172" s="54"/>
    </row>
    <row r="173" spans="1:32" s="77" customFormat="1" ht="12.75">
      <c r="A173" s="77">
        <v>403</v>
      </c>
      <c r="B173" s="77" t="s">
        <v>196</v>
      </c>
      <c r="C173" s="77" t="b">
        <f t="shared" si="32"/>
        <v>1</v>
      </c>
      <c r="D173" s="77">
        <v>403</v>
      </c>
      <c r="E173" s="55" t="s">
        <v>196</v>
      </c>
      <c r="F173" s="56">
        <v>659.2</v>
      </c>
      <c r="G173" s="55">
        <f t="shared" si="30"/>
        <v>2347589.18</v>
      </c>
      <c r="H173" s="56">
        <v>102.19</v>
      </c>
      <c r="I173" s="3">
        <f t="shared" si="33"/>
        <v>181962.58</v>
      </c>
      <c r="J173" s="3">
        <v>133.96</v>
      </c>
      <c r="K173" s="57">
        <v>2.5</v>
      </c>
      <c r="L173" s="57">
        <f t="shared" si="34"/>
        <v>256648.61</v>
      </c>
      <c r="M173" s="3">
        <f t="shared" si="35"/>
        <v>1741.93</v>
      </c>
      <c r="N173" s="64">
        <v>2</v>
      </c>
      <c r="O173" s="57">
        <f t="shared" si="36"/>
        <v>1393.54</v>
      </c>
      <c r="P173" s="58">
        <v>0</v>
      </c>
      <c r="Q173" s="58">
        <f t="shared" si="37"/>
        <v>0</v>
      </c>
      <c r="R173" s="59">
        <f t="shared" si="38"/>
        <v>2789335.8400000003</v>
      </c>
      <c r="S173" s="65">
        <v>1088955</v>
      </c>
      <c r="T173" s="61">
        <f t="shared" si="39"/>
        <v>1700380.8400000003</v>
      </c>
      <c r="U173" s="58">
        <v>97091</v>
      </c>
      <c r="V173" s="62">
        <f t="shared" si="40"/>
        <v>93207.36</v>
      </c>
      <c r="W173" s="61">
        <v>2004396.8000000003</v>
      </c>
      <c r="X173" s="57">
        <f t="shared" si="31"/>
        <v>3207035</v>
      </c>
      <c r="Y173" s="62">
        <f t="shared" si="41"/>
        <v>1793588.2000000004</v>
      </c>
      <c r="Z173" s="57">
        <v>1841438.6800000004</v>
      </c>
      <c r="AA173" s="62">
        <f t="shared" si="42"/>
        <v>1749366.75</v>
      </c>
      <c r="AB173" s="63">
        <f t="shared" si="43"/>
        <v>1793588.2000000004</v>
      </c>
      <c r="AE173" s="62"/>
      <c r="AF173" s="54"/>
    </row>
    <row r="174" spans="1:32" s="77" customFormat="1" ht="12.75">
      <c r="A174" s="77">
        <v>404</v>
      </c>
      <c r="B174" s="77" t="s">
        <v>197</v>
      </c>
      <c r="C174" s="77" t="b">
        <f t="shared" si="32"/>
        <v>1</v>
      </c>
      <c r="D174" s="77">
        <v>404</v>
      </c>
      <c r="E174" s="55" t="s">
        <v>197</v>
      </c>
      <c r="F174" s="56">
        <v>611.8900000000001</v>
      </c>
      <c r="G174" s="55">
        <f t="shared" si="30"/>
        <v>2179105.5</v>
      </c>
      <c r="H174" s="56">
        <v>221.48000000000002</v>
      </c>
      <c r="I174" s="3">
        <f t="shared" si="33"/>
        <v>394373.93</v>
      </c>
      <c r="J174" s="3">
        <v>118.85</v>
      </c>
      <c r="K174" s="57">
        <v>7.15</v>
      </c>
      <c r="L174" s="57">
        <f t="shared" si="34"/>
        <v>227699.96</v>
      </c>
      <c r="M174" s="3">
        <f t="shared" si="35"/>
        <v>4981.91</v>
      </c>
      <c r="N174" s="64">
        <v>1.91</v>
      </c>
      <c r="O174" s="57">
        <f t="shared" si="36"/>
        <v>1330.83</v>
      </c>
      <c r="P174" s="58">
        <v>0.53</v>
      </c>
      <c r="Q174" s="58">
        <f t="shared" si="37"/>
        <v>1887.47</v>
      </c>
      <c r="R174" s="59">
        <f t="shared" si="38"/>
        <v>2809379.6000000006</v>
      </c>
      <c r="S174" s="65">
        <v>653704</v>
      </c>
      <c r="T174" s="61">
        <f t="shared" si="39"/>
        <v>2155675.6000000006</v>
      </c>
      <c r="U174" s="58">
        <v>2277433</v>
      </c>
      <c r="V174" s="62">
        <f t="shared" si="40"/>
        <v>2186335.68</v>
      </c>
      <c r="W174" s="61">
        <v>4536449.3</v>
      </c>
      <c r="X174" s="57">
        <f t="shared" si="31"/>
        <v>7258319</v>
      </c>
      <c r="Y174" s="62">
        <f t="shared" si="41"/>
        <v>4342011.280000001</v>
      </c>
      <c r="Z174" s="57">
        <v>4406649.16</v>
      </c>
      <c r="AA174" s="62">
        <f t="shared" si="42"/>
        <v>4186316.7</v>
      </c>
      <c r="AB174" s="63">
        <f t="shared" si="43"/>
        <v>4342011.280000001</v>
      </c>
      <c r="AE174" s="62"/>
      <c r="AF174" s="54"/>
    </row>
    <row r="175" spans="1:32" s="77" customFormat="1" ht="12.75">
      <c r="A175" s="80">
        <v>405</v>
      </c>
      <c r="B175" s="61" t="s">
        <v>198</v>
      </c>
      <c r="C175" s="61" t="b">
        <f t="shared" si="32"/>
        <v>1</v>
      </c>
      <c r="D175" s="61">
        <v>405</v>
      </c>
      <c r="E175" s="55" t="s">
        <v>198</v>
      </c>
      <c r="F175" s="56">
        <v>529.5799999999999</v>
      </c>
      <c r="G175" s="55">
        <f t="shared" si="30"/>
        <v>1885977.37</v>
      </c>
      <c r="H175" s="56">
        <v>56.42</v>
      </c>
      <c r="I175" s="3">
        <f t="shared" si="33"/>
        <v>100463.14</v>
      </c>
      <c r="J175" s="3">
        <v>70.52</v>
      </c>
      <c r="K175" s="57">
        <v>3</v>
      </c>
      <c r="L175" s="57">
        <f t="shared" si="34"/>
        <v>135106.45</v>
      </c>
      <c r="M175" s="3">
        <f t="shared" si="35"/>
        <v>2090.31</v>
      </c>
      <c r="N175" s="64">
        <v>2</v>
      </c>
      <c r="O175" s="57">
        <f t="shared" si="36"/>
        <v>1393.54</v>
      </c>
      <c r="P175" s="58">
        <v>0</v>
      </c>
      <c r="Q175" s="58">
        <f t="shared" si="37"/>
        <v>0</v>
      </c>
      <c r="R175" s="59">
        <f t="shared" si="38"/>
        <v>2125030.81</v>
      </c>
      <c r="S175" s="65">
        <v>2520891</v>
      </c>
      <c r="T175" s="61">
        <f t="shared" si="39"/>
        <v>0</v>
      </c>
      <c r="U175" s="58">
        <v>234921</v>
      </c>
      <c r="V175" s="62">
        <f t="shared" si="40"/>
        <v>0</v>
      </c>
      <c r="W175" s="61">
        <v>234921</v>
      </c>
      <c r="X175" s="57">
        <f t="shared" si="31"/>
        <v>375874</v>
      </c>
      <c r="Y175" s="62">
        <f t="shared" si="41"/>
        <v>0</v>
      </c>
      <c r="Z175" s="57">
        <v>225524.16</v>
      </c>
      <c r="AA175" s="62">
        <f t="shared" si="42"/>
        <v>214247.95</v>
      </c>
      <c r="AB175" s="63">
        <f t="shared" si="43"/>
        <v>214247.95</v>
      </c>
      <c r="AE175" s="62"/>
      <c r="AF175" s="54"/>
    </row>
    <row r="176" spans="1:32" s="77" customFormat="1" ht="12.75">
      <c r="A176" s="77">
        <v>407</v>
      </c>
      <c r="B176" s="77" t="s">
        <v>199</v>
      </c>
      <c r="C176" s="77" t="b">
        <f t="shared" si="32"/>
        <v>1</v>
      </c>
      <c r="D176" s="77">
        <v>407</v>
      </c>
      <c r="E176" s="55" t="s">
        <v>199</v>
      </c>
      <c r="F176" s="56">
        <v>287.21</v>
      </c>
      <c r="G176" s="55">
        <f t="shared" si="30"/>
        <v>1022832.36</v>
      </c>
      <c r="H176" s="56">
        <v>146.69</v>
      </c>
      <c r="I176" s="3">
        <f t="shared" si="33"/>
        <v>261200.61</v>
      </c>
      <c r="J176" s="3">
        <v>76.01</v>
      </c>
      <c r="K176" s="57">
        <v>1</v>
      </c>
      <c r="L176" s="57">
        <f t="shared" si="34"/>
        <v>145624.52</v>
      </c>
      <c r="M176" s="3">
        <f t="shared" si="35"/>
        <v>696.77</v>
      </c>
      <c r="N176" s="64">
        <v>2</v>
      </c>
      <c r="O176" s="57">
        <f t="shared" si="36"/>
        <v>1393.54</v>
      </c>
      <c r="P176" s="58">
        <v>0</v>
      </c>
      <c r="Q176" s="58">
        <f t="shared" si="37"/>
        <v>0</v>
      </c>
      <c r="R176" s="59">
        <f t="shared" si="38"/>
        <v>1431747.8</v>
      </c>
      <c r="S176" s="65">
        <v>186556</v>
      </c>
      <c r="T176" s="61">
        <f t="shared" si="39"/>
        <v>1245191.8</v>
      </c>
      <c r="U176" s="58">
        <v>1386032</v>
      </c>
      <c r="V176" s="62">
        <f t="shared" si="40"/>
        <v>1330590.72</v>
      </c>
      <c r="W176" s="61">
        <v>2618278.02</v>
      </c>
      <c r="X176" s="57">
        <f t="shared" si="31"/>
        <v>4189245</v>
      </c>
      <c r="Y176" s="62">
        <f t="shared" si="41"/>
        <v>2575782.52</v>
      </c>
      <c r="Z176" s="57">
        <v>2540431.23</v>
      </c>
      <c r="AA176" s="62">
        <f t="shared" si="42"/>
        <v>2413409.67</v>
      </c>
      <c r="AB176" s="63">
        <f t="shared" si="43"/>
        <v>2575782.52</v>
      </c>
      <c r="AE176" s="62"/>
      <c r="AF176" s="54"/>
    </row>
    <row r="177" spans="1:32" s="77" customFormat="1" ht="12.75">
      <c r="A177" s="77">
        <v>411</v>
      </c>
      <c r="B177" s="77" t="s">
        <v>200</v>
      </c>
      <c r="C177" s="77" t="b">
        <f t="shared" si="32"/>
        <v>1</v>
      </c>
      <c r="D177" s="77">
        <v>411</v>
      </c>
      <c r="E177" s="55" t="s">
        <v>200</v>
      </c>
      <c r="F177" s="56">
        <v>631.75</v>
      </c>
      <c r="G177" s="55">
        <f t="shared" si="30"/>
        <v>2249832.32</v>
      </c>
      <c r="H177" s="56">
        <v>123.93</v>
      </c>
      <c r="I177" s="3">
        <f t="shared" si="33"/>
        <v>220673.48</v>
      </c>
      <c r="J177" s="3">
        <v>103.45</v>
      </c>
      <c r="K177" s="57">
        <v>0.71</v>
      </c>
      <c r="L177" s="57">
        <f t="shared" si="34"/>
        <v>198195.72</v>
      </c>
      <c r="M177" s="3">
        <f t="shared" si="35"/>
        <v>494.71</v>
      </c>
      <c r="N177" s="64">
        <v>5</v>
      </c>
      <c r="O177" s="57">
        <f t="shared" si="36"/>
        <v>3483.85</v>
      </c>
      <c r="P177" s="58">
        <v>0</v>
      </c>
      <c r="Q177" s="58">
        <f t="shared" si="37"/>
        <v>0</v>
      </c>
      <c r="R177" s="59">
        <f t="shared" si="38"/>
        <v>2672680.08</v>
      </c>
      <c r="S177" s="65">
        <v>1134629</v>
      </c>
      <c r="T177" s="61">
        <f t="shared" si="39"/>
        <v>1538051.08</v>
      </c>
      <c r="U177" s="58">
        <v>769340</v>
      </c>
      <c r="V177" s="62">
        <f t="shared" si="40"/>
        <v>738566.4</v>
      </c>
      <c r="W177" s="61">
        <v>2364909.57</v>
      </c>
      <c r="X177" s="57">
        <f t="shared" si="31"/>
        <v>3783855</v>
      </c>
      <c r="Y177" s="62">
        <f t="shared" si="41"/>
        <v>2276617.48</v>
      </c>
      <c r="Z177" s="57">
        <v>2294402.65</v>
      </c>
      <c r="AA177" s="62">
        <f t="shared" si="42"/>
        <v>2179682.52</v>
      </c>
      <c r="AB177" s="63">
        <f t="shared" si="43"/>
        <v>2276617.48</v>
      </c>
      <c r="AE177" s="62"/>
      <c r="AF177" s="54"/>
    </row>
    <row r="178" spans="1:32" s="77" customFormat="1" ht="12.75">
      <c r="A178" s="77">
        <v>413</v>
      </c>
      <c r="B178" s="77" t="s">
        <v>201</v>
      </c>
      <c r="C178" s="77" t="b">
        <f t="shared" si="32"/>
        <v>1</v>
      </c>
      <c r="D178" s="77">
        <v>413</v>
      </c>
      <c r="E178" s="55" t="s">
        <v>201</v>
      </c>
      <c r="F178" s="56">
        <v>697.97</v>
      </c>
      <c r="G178" s="55">
        <f t="shared" si="30"/>
        <v>2485659.62</v>
      </c>
      <c r="H178" s="56">
        <v>82.34</v>
      </c>
      <c r="I178" s="3">
        <f t="shared" si="33"/>
        <v>146617.07</v>
      </c>
      <c r="J178" s="3">
        <v>80.13</v>
      </c>
      <c r="K178" s="57">
        <v>0</v>
      </c>
      <c r="L178" s="57">
        <f t="shared" si="34"/>
        <v>153517.86</v>
      </c>
      <c r="M178" s="3">
        <f t="shared" si="35"/>
        <v>0</v>
      </c>
      <c r="N178" s="64">
        <v>6</v>
      </c>
      <c r="O178" s="57">
        <f t="shared" si="36"/>
        <v>4180.62</v>
      </c>
      <c r="P178" s="58">
        <v>0.3</v>
      </c>
      <c r="Q178" s="58">
        <f t="shared" si="37"/>
        <v>1068.38</v>
      </c>
      <c r="R178" s="59">
        <f t="shared" si="38"/>
        <v>2791043.55</v>
      </c>
      <c r="S178" s="65">
        <v>1309388</v>
      </c>
      <c r="T178" s="61">
        <f t="shared" si="39"/>
        <v>1481655.5499999998</v>
      </c>
      <c r="U178" s="58">
        <v>0</v>
      </c>
      <c r="V178" s="62">
        <f t="shared" si="40"/>
        <v>0</v>
      </c>
      <c r="W178" s="61">
        <v>1470997</v>
      </c>
      <c r="X178" s="57">
        <f t="shared" si="31"/>
        <v>2353595</v>
      </c>
      <c r="Y178" s="62">
        <f t="shared" si="41"/>
        <v>1481655.5499999998</v>
      </c>
      <c r="Z178" s="57">
        <v>1522685.6800000002</v>
      </c>
      <c r="AA178" s="62">
        <f t="shared" si="42"/>
        <v>1446551.4</v>
      </c>
      <c r="AB178" s="63">
        <f t="shared" si="43"/>
        <v>1481655.5499999998</v>
      </c>
      <c r="AE178" s="62"/>
      <c r="AF178" s="54"/>
    </row>
    <row r="179" spans="1:32" s="77" customFormat="1" ht="12.75">
      <c r="A179" s="77">
        <v>414</v>
      </c>
      <c r="B179" s="77" t="s">
        <v>202</v>
      </c>
      <c r="C179" s="77" t="b">
        <f t="shared" si="32"/>
        <v>1</v>
      </c>
      <c r="D179" s="77">
        <v>414</v>
      </c>
      <c r="E179" s="55" t="s">
        <v>202</v>
      </c>
      <c r="F179" s="56">
        <v>0</v>
      </c>
      <c r="G179" s="55">
        <f t="shared" si="30"/>
        <v>0</v>
      </c>
      <c r="H179" s="56">
        <v>0</v>
      </c>
      <c r="I179" s="3">
        <f t="shared" si="33"/>
        <v>0</v>
      </c>
      <c r="J179" s="3">
        <v>0</v>
      </c>
      <c r="K179" s="57">
        <v>0</v>
      </c>
      <c r="L179" s="57">
        <f t="shared" si="34"/>
        <v>0</v>
      </c>
      <c r="M179" s="3">
        <f t="shared" si="35"/>
        <v>0</v>
      </c>
      <c r="N179" s="64">
        <v>0</v>
      </c>
      <c r="O179" s="57">
        <f t="shared" si="36"/>
        <v>0</v>
      </c>
      <c r="P179" s="58">
        <v>0</v>
      </c>
      <c r="Q179" s="58">
        <f t="shared" si="37"/>
        <v>0</v>
      </c>
      <c r="R179" s="59">
        <f t="shared" si="38"/>
        <v>0</v>
      </c>
      <c r="S179" s="65">
        <v>6668</v>
      </c>
      <c r="T179" s="61">
        <f t="shared" si="39"/>
        <v>0</v>
      </c>
      <c r="U179" s="58">
        <v>0</v>
      </c>
      <c r="V179" s="62">
        <f t="shared" si="40"/>
        <v>0</v>
      </c>
      <c r="W179" s="61">
        <v>0</v>
      </c>
      <c r="X179" s="57">
        <f t="shared" si="31"/>
        <v>0</v>
      </c>
      <c r="Y179" s="62">
        <f t="shared" si="41"/>
        <v>0</v>
      </c>
      <c r="Z179" s="57">
        <v>0</v>
      </c>
      <c r="AA179" s="62">
        <f t="shared" si="42"/>
        <v>0</v>
      </c>
      <c r="AB179" s="63">
        <f t="shared" si="43"/>
        <v>0</v>
      </c>
      <c r="AE179" s="62"/>
      <c r="AF179" s="54"/>
    </row>
    <row r="180" spans="1:32" s="77" customFormat="1" ht="12.75">
      <c r="A180" s="77">
        <v>415</v>
      </c>
      <c r="B180" s="77" t="s">
        <v>203</v>
      </c>
      <c r="C180" s="77" t="b">
        <f t="shared" si="32"/>
        <v>1</v>
      </c>
      <c r="D180" s="77">
        <v>415</v>
      </c>
      <c r="E180" s="55" t="s">
        <v>203</v>
      </c>
      <c r="F180" s="56">
        <v>39.63</v>
      </c>
      <c r="G180" s="55">
        <f t="shared" si="30"/>
        <v>141133.13</v>
      </c>
      <c r="H180" s="56">
        <v>8.5</v>
      </c>
      <c r="I180" s="3">
        <f t="shared" si="33"/>
        <v>15135.36</v>
      </c>
      <c r="J180" s="3">
        <v>5.5</v>
      </c>
      <c r="K180" s="57">
        <v>0</v>
      </c>
      <c r="L180" s="57">
        <f t="shared" si="34"/>
        <v>10537.23</v>
      </c>
      <c r="M180" s="3">
        <f t="shared" si="35"/>
        <v>0</v>
      </c>
      <c r="N180" s="64">
        <v>0</v>
      </c>
      <c r="O180" s="57">
        <f t="shared" si="36"/>
        <v>0</v>
      </c>
      <c r="P180" s="58">
        <v>0</v>
      </c>
      <c r="Q180" s="58">
        <f t="shared" si="37"/>
        <v>0</v>
      </c>
      <c r="R180" s="59">
        <f t="shared" si="38"/>
        <v>166805.72</v>
      </c>
      <c r="S180" s="65">
        <v>66079</v>
      </c>
      <c r="T180" s="61">
        <f t="shared" si="39"/>
        <v>100726.72</v>
      </c>
      <c r="U180" s="58">
        <v>128496</v>
      </c>
      <c r="V180" s="62">
        <f t="shared" si="40"/>
        <v>123356.16</v>
      </c>
      <c r="W180" s="61">
        <v>195998</v>
      </c>
      <c r="X180" s="57">
        <f t="shared" si="31"/>
        <v>313597</v>
      </c>
      <c r="Y180" s="62">
        <f t="shared" si="41"/>
        <v>224082.88</v>
      </c>
      <c r="Z180" s="57">
        <v>233537.72</v>
      </c>
      <c r="AA180" s="62">
        <f t="shared" si="42"/>
        <v>221860.83</v>
      </c>
      <c r="AB180" s="63">
        <f t="shared" si="43"/>
        <v>224082.88</v>
      </c>
      <c r="AE180" s="62"/>
      <c r="AF180" s="54"/>
    </row>
    <row r="181" spans="1:32" s="77" customFormat="1" ht="12.75">
      <c r="A181" s="77">
        <v>419</v>
      </c>
      <c r="B181" s="77" t="s">
        <v>204</v>
      </c>
      <c r="C181" s="77" t="b">
        <f t="shared" si="32"/>
        <v>1</v>
      </c>
      <c r="D181" s="77">
        <v>419</v>
      </c>
      <c r="E181" s="55" t="s">
        <v>204</v>
      </c>
      <c r="F181" s="56">
        <v>519.31</v>
      </c>
      <c r="G181" s="55">
        <f t="shared" si="30"/>
        <v>1849403.12</v>
      </c>
      <c r="H181" s="56">
        <v>299.17</v>
      </c>
      <c r="I181" s="3">
        <f t="shared" si="33"/>
        <v>532711.08</v>
      </c>
      <c r="J181" s="3">
        <v>118.52</v>
      </c>
      <c r="K181" s="57">
        <v>4.5</v>
      </c>
      <c r="L181" s="57">
        <f t="shared" si="34"/>
        <v>227067.73</v>
      </c>
      <c r="M181" s="3">
        <f t="shared" si="35"/>
        <v>3135.47</v>
      </c>
      <c r="N181" s="64">
        <v>2</v>
      </c>
      <c r="O181" s="57">
        <f t="shared" si="36"/>
        <v>1393.54</v>
      </c>
      <c r="P181" s="58">
        <v>0</v>
      </c>
      <c r="Q181" s="58">
        <f t="shared" si="37"/>
        <v>0</v>
      </c>
      <c r="R181" s="59">
        <f t="shared" si="38"/>
        <v>2613710.9400000004</v>
      </c>
      <c r="S181" s="65">
        <v>1496081</v>
      </c>
      <c r="T181" s="61">
        <f t="shared" si="39"/>
        <v>1117629.9400000004</v>
      </c>
      <c r="U181" s="58">
        <v>1018969</v>
      </c>
      <c r="V181" s="62">
        <f t="shared" si="40"/>
        <v>978210.24</v>
      </c>
      <c r="W181" s="61">
        <v>2078371</v>
      </c>
      <c r="X181" s="57">
        <f t="shared" si="31"/>
        <v>3325394</v>
      </c>
      <c r="Y181" s="62">
        <f t="shared" si="41"/>
        <v>2095840.1800000004</v>
      </c>
      <c r="Z181" s="57">
        <v>2092870.55</v>
      </c>
      <c r="AA181" s="62">
        <f t="shared" si="42"/>
        <v>1988227.02</v>
      </c>
      <c r="AB181" s="63">
        <f t="shared" si="43"/>
        <v>2095840.1800000004</v>
      </c>
      <c r="AE181" s="62"/>
      <c r="AF181" s="54"/>
    </row>
    <row r="182" spans="1:32" s="77" customFormat="1" ht="12.75">
      <c r="A182" s="77">
        <v>425</v>
      </c>
      <c r="B182" s="77" t="s">
        <v>205</v>
      </c>
      <c r="C182" s="77" t="b">
        <f t="shared" si="32"/>
        <v>1</v>
      </c>
      <c r="D182" s="77">
        <v>425</v>
      </c>
      <c r="E182" s="55" t="s">
        <v>205</v>
      </c>
      <c r="F182" s="56">
        <v>1897.9199999999998</v>
      </c>
      <c r="G182" s="55">
        <f t="shared" si="30"/>
        <v>6759005.56</v>
      </c>
      <c r="H182" s="56">
        <v>187.04999999999998</v>
      </c>
      <c r="I182" s="3">
        <f t="shared" si="33"/>
        <v>333066.84</v>
      </c>
      <c r="J182" s="3">
        <v>296.82</v>
      </c>
      <c r="K182" s="57">
        <v>21.05</v>
      </c>
      <c r="L182" s="57">
        <f t="shared" si="34"/>
        <v>568665.57</v>
      </c>
      <c r="M182" s="3">
        <f t="shared" si="35"/>
        <v>14667.01</v>
      </c>
      <c r="N182" s="64">
        <v>13.4</v>
      </c>
      <c r="O182" s="57">
        <f t="shared" si="36"/>
        <v>9336.72</v>
      </c>
      <c r="P182" s="58">
        <v>0.1</v>
      </c>
      <c r="Q182" s="58">
        <f t="shared" si="37"/>
        <v>356.13</v>
      </c>
      <c r="R182" s="59">
        <f t="shared" si="38"/>
        <v>7685097.829999999</v>
      </c>
      <c r="S182" s="65">
        <v>3377821</v>
      </c>
      <c r="T182" s="61">
        <f t="shared" si="39"/>
        <v>4307276.829999999</v>
      </c>
      <c r="U182" s="58">
        <v>0</v>
      </c>
      <c r="V182" s="62">
        <f t="shared" si="40"/>
        <v>0</v>
      </c>
      <c r="W182" s="61">
        <v>4522177</v>
      </c>
      <c r="X182" s="57">
        <f t="shared" si="31"/>
        <v>7235483</v>
      </c>
      <c r="Y182" s="62">
        <f t="shared" si="41"/>
        <v>4307276.829999999</v>
      </c>
      <c r="Z182" s="57">
        <v>4475258.1</v>
      </c>
      <c r="AA182" s="62">
        <f t="shared" si="42"/>
        <v>4251495.2</v>
      </c>
      <c r="AB182" s="63">
        <f t="shared" si="43"/>
        <v>4307276.829999999</v>
      </c>
      <c r="AE182" s="62"/>
      <c r="AF182" s="54"/>
    </row>
    <row r="183" spans="1:32" s="77" customFormat="1" ht="12.75">
      <c r="A183" s="77">
        <v>427</v>
      </c>
      <c r="B183" s="77" t="s">
        <v>206</v>
      </c>
      <c r="C183" s="77" t="b">
        <f t="shared" si="32"/>
        <v>1</v>
      </c>
      <c r="D183" s="77">
        <v>427</v>
      </c>
      <c r="E183" s="55" t="s">
        <v>206</v>
      </c>
      <c r="F183" s="56">
        <v>1083.86</v>
      </c>
      <c r="G183" s="55">
        <f t="shared" si="30"/>
        <v>3859918.1</v>
      </c>
      <c r="H183" s="56">
        <v>290.2</v>
      </c>
      <c r="I183" s="3">
        <f t="shared" si="33"/>
        <v>516738.83</v>
      </c>
      <c r="J183" s="3">
        <v>134.27</v>
      </c>
      <c r="K183" s="57">
        <v>4.92</v>
      </c>
      <c r="L183" s="57">
        <f t="shared" si="34"/>
        <v>257242.52</v>
      </c>
      <c r="M183" s="3">
        <f t="shared" si="35"/>
        <v>3428.11</v>
      </c>
      <c r="N183" s="64">
        <v>13</v>
      </c>
      <c r="O183" s="57">
        <f t="shared" si="36"/>
        <v>9058.01</v>
      </c>
      <c r="P183" s="58">
        <v>1.13</v>
      </c>
      <c r="Q183" s="58">
        <f t="shared" si="37"/>
        <v>4024.24</v>
      </c>
      <c r="R183" s="59">
        <f t="shared" si="38"/>
        <v>4650409.81</v>
      </c>
      <c r="S183" s="65">
        <v>1334350</v>
      </c>
      <c r="T183" s="61">
        <f t="shared" si="39"/>
        <v>3316059.8099999996</v>
      </c>
      <c r="U183" s="58">
        <v>2363044</v>
      </c>
      <c r="V183" s="62">
        <f t="shared" si="40"/>
        <v>2268522.24</v>
      </c>
      <c r="W183" s="61">
        <v>5708881.04</v>
      </c>
      <c r="X183" s="57">
        <f t="shared" si="31"/>
        <v>9134210</v>
      </c>
      <c r="Y183" s="62">
        <f t="shared" si="41"/>
        <v>5584582.05</v>
      </c>
      <c r="Z183" s="57">
        <v>5619331.21</v>
      </c>
      <c r="AA183" s="62">
        <f t="shared" si="42"/>
        <v>5338364.65</v>
      </c>
      <c r="AB183" s="63">
        <f t="shared" si="43"/>
        <v>5584582.05</v>
      </c>
      <c r="AE183" s="62"/>
      <c r="AF183" s="54"/>
    </row>
    <row r="184" spans="1:32" s="77" customFormat="1" ht="12.75">
      <c r="A184" s="77">
        <v>429</v>
      </c>
      <c r="B184" s="77" t="s">
        <v>207</v>
      </c>
      <c r="C184" s="77" t="b">
        <f t="shared" si="32"/>
        <v>1</v>
      </c>
      <c r="D184" s="77">
        <v>429</v>
      </c>
      <c r="E184" s="55" t="s">
        <v>207</v>
      </c>
      <c r="F184" s="56">
        <v>764.65</v>
      </c>
      <c r="G184" s="55">
        <f t="shared" si="30"/>
        <v>2723125.11</v>
      </c>
      <c r="H184" s="56">
        <v>273.36</v>
      </c>
      <c r="I184" s="3">
        <f t="shared" si="33"/>
        <v>486753.02</v>
      </c>
      <c r="J184" s="3">
        <v>183.35</v>
      </c>
      <c r="K184" s="57">
        <v>11.99</v>
      </c>
      <c r="L184" s="57">
        <f t="shared" si="34"/>
        <v>351272.93</v>
      </c>
      <c r="M184" s="3">
        <f t="shared" si="35"/>
        <v>8354.27</v>
      </c>
      <c r="N184" s="64">
        <v>3</v>
      </c>
      <c r="O184" s="57">
        <f t="shared" si="36"/>
        <v>2090.31</v>
      </c>
      <c r="P184" s="58">
        <v>0</v>
      </c>
      <c r="Q184" s="58">
        <f t="shared" si="37"/>
        <v>0</v>
      </c>
      <c r="R184" s="59">
        <f t="shared" si="38"/>
        <v>3571595.64</v>
      </c>
      <c r="S184" s="65">
        <v>731101</v>
      </c>
      <c r="T184" s="61">
        <f t="shared" si="39"/>
        <v>2840494.64</v>
      </c>
      <c r="U184" s="58">
        <v>1017192</v>
      </c>
      <c r="V184" s="62">
        <f t="shared" si="40"/>
        <v>976504.32</v>
      </c>
      <c r="W184" s="61">
        <v>3895384.6</v>
      </c>
      <c r="X184" s="57">
        <f t="shared" si="31"/>
        <v>6232615</v>
      </c>
      <c r="Y184" s="62">
        <f t="shared" si="41"/>
        <v>3816998.96</v>
      </c>
      <c r="Z184" s="57">
        <v>3853105.1899999995</v>
      </c>
      <c r="AA184" s="62">
        <f t="shared" si="42"/>
        <v>3660449.93</v>
      </c>
      <c r="AB184" s="63">
        <f t="shared" si="43"/>
        <v>3816998.96</v>
      </c>
      <c r="AE184" s="62"/>
      <c r="AF184" s="54"/>
    </row>
    <row r="185" spans="1:32" s="77" customFormat="1" ht="12.75">
      <c r="A185" s="77">
        <v>431</v>
      </c>
      <c r="B185" s="77" t="s">
        <v>208</v>
      </c>
      <c r="C185" s="77" t="b">
        <f t="shared" si="32"/>
        <v>1</v>
      </c>
      <c r="D185" s="77">
        <v>431</v>
      </c>
      <c r="E185" s="55" t="s">
        <v>208</v>
      </c>
      <c r="F185" s="56">
        <v>751.4499999999999</v>
      </c>
      <c r="G185" s="55">
        <f t="shared" si="30"/>
        <v>2676116.34</v>
      </c>
      <c r="H185" s="56">
        <v>230.9</v>
      </c>
      <c r="I185" s="3">
        <f t="shared" si="33"/>
        <v>411147.47</v>
      </c>
      <c r="J185" s="3">
        <v>95.13</v>
      </c>
      <c r="K185" s="57">
        <v>9.47</v>
      </c>
      <c r="L185" s="57">
        <f t="shared" si="34"/>
        <v>182255.76</v>
      </c>
      <c r="M185" s="3">
        <f t="shared" si="35"/>
        <v>6598.41</v>
      </c>
      <c r="N185" s="64">
        <v>1</v>
      </c>
      <c r="O185" s="57">
        <f t="shared" si="36"/>
        <v>696.77</v>
      </c>
      <c r="P185" s="58">
        <v>0</v>
      </c>
      <c r="Q185" s="58">
        <f t="shared" si="37"/>
        <v>0</v>
      </c>
      <c r="R185" s="59">
        <f t="shared" si="38"/>
        <v>3276814.7499999995</v>
      </c>
      <c r="S185" s="65">
        <v>1524124</v>
      </c>
      <c r="T185" s="61">
        <f t="shared" si="39"/>
        <v>1752690.7499999995</v>
      </c>
      <c r="U185" s="58">
        <v>400345</v>
      </c>
      <c r="V185" s="62">
        <f t="shared" si="40"/>
        <v>384331.2</v>
      </c>
      <c r="W185" s="61">
        <v>2179262.62</v>
      </c>
      <c r="X185" s="57">
        <f t="shared" si="31"/>
        <v>3486820</v>
      </c>
      <c r="Y185" s="62">
        <f t="shared" si="41"/>
        <v>2137021.9499999997</v>
      </c>
      <c r="Z185" s="57">
        <v>2175142.5400000005</v>
      </c>
      <c r="AA185" s="62">
        <f t="shared" si="42"/>
        <v>2066385.41</v>
      </c>
      <c r="AB185" s="63">
        <f t="shared" si="43"/>
        <v>2137021.9499999997</v>
      </c>
      <c r="AE185" s="62"/>
      <c r="AF185" s="54"/>
    </row>
    <row r="186" spans="1:32" s="77" customFormat="1" ht="12.75">
      <c r="A186" s="77">
        <v>435</v>
      </c>
      <c r="B186" s="77" t="s">
        <v>209</v>
      </c>
      <c r="C186" s="77" t="b">
        <f t="shared" si="32"/>
        <v>1</v>
      </c>
      <c r="D186" s="77">
        <v>435</v>
      </c>
      <c r="E186" s="55" t="s">
        <v>209</v>
      </c>
      <c r="F186" s="56">
        <v>82.17</v>
      </c>
      <c r="G186" s="55">
        <f t="shared" si="30"/>
        <v>292629.56</v>
      </c>
      <c r="H186" s="56">
        <v>21.310000000000002</v>
      </c>
      <c r="I186" s="3">
        <f t="shared" si="33"/>
        <v>37945.23</v>
      </c>
      <c r="J186" s="3">
        <v>11</v>
      </c>
      <c r="K186" s="57">
        <v>0</v>
      </c>
      <c r="L186" s="57">
        <f t="shared" si="34"/>
        <v>21074.46</v>
      </c>
      <c r="M186" s="3">
        <f t="shared" si="35"/>
        <v>0</v>
      </c>
      <c r="N186" s="64">
        <v>2</v>
      </c>
      <c r="O186" s="57">
        <f t="shared" si="36"/>
        <v>1393.54</v>
      </c>
      <c r="P186" s="58">
        <v>0</v>
      </c>
      <c r="Q186" s="58">
        <f t="shared" si="37"/>
        <v>0</v>
      </c>
      <c r="R186" s="59">
        <f t="shared" si="38"/>
        <v>353042.79</v>
      </c>
      <c r="S186" s="65">
        <v>209899</v>
      </c>
      <c r="T186" s="61">
        <f t="shared" si="39"/>
        <v>143143.78999999998</v>
      </c>
      <c r="U186" s="58">
        <v>144093</v>
      </c>
      <c r="V186" s="62">
        <f t="shared" si="40"/>
        <v>138329.28</v>
      </c>
      <c r="W186" s="61">
        <v>295396.87</v>
      </c>
      <c r="X186" s="57">
        <f t="shared" si="31"/>
        <v>472635</v>
      </c>
      <c r="Y186" s="62">
        <f t="shared" si="41"/>
        <v>281473.06999999995</v>
      </c>
      <c r="Z186" s="57">
        <v>290041.15</v>
      </c>
      <c r="AA186" s="62">
        <f t="shared" si="42"/>
        <v>275539.09</v>
      </c>
      <c r="AB186" s="63">
        <f t="shared" si="43"/>
        <v>281473.06999999995</v>
      </c>
      <c r="AE186" s="62"/>
      <c r="AF186" s="54"/>
    </row>
    <row r="187" spans="1:32" s="77" customFormat="1" ht="12.75">
      <c r="A187" s="77">
        <v>436</v>
      </c>
      <c r="B187" s="77" t="s">
        <v>210</v>
      </c>
      <c r="C187" s="77" t="b">
        <f t="shared" si="32"/>
        <v>1</v>
      </c>
      <c r="D187" s="77">
        <v>436</v>
      </c>
      <c r="E187" s="55" t="s">
        <v>210</v>
      </c>
      <c r="F187" s="56">
        <v>0</v>
      </c>
      <c r="G187" s="55">
        <f t="shared" si="30"/>
        <v>0</v>
      </c>
      <c r="H187" s="56">
        <v>0</v>
      </c>
      <c r="I187" s="3">
        <f t="shared" si="33"/>
        <v>0</v>
      </c>
      <c r="J187" s="3">
        <v>0</v>
      </c>
      <c r="K187" s="57">
        <v>0</v>
      </c>
      <c r="L187" s="57">
        <f t="shared" si="34"/>
        <v>0</v>
      </c>
      <c r="M187" s="3">
        <f t="shared" si="35"/>
        <v>0</v>
      </c>
      <c r="N187" s="64">
        <v>0</v>
      </c>
      <c r="O187" s="57">
        <f t="shared" si="36"/>
        <v>0</v>
      </c>
      <c r="P187" s="58">
        <v>0</v>
      </c>
      <c r="Q187" s="58">
        <f t="shared" si="37"/>
        <v>0</v>
      </c>
      <c r="R187" s="59">
        <f t="shared" si="38"/>
        <v>0</v>
      </c>
      <c r="S187" s="65">
        <v>16269</v>
      </c>
      <c r="T187" s="61">
        <f t="shared" si="39"/>
        <v>0</v>
      </c>
      <c r="U187" s="58">
        <v>1182</v>
      </c>
      <c r="V187" s="62">
        <f t="shared" si="40"/>
        <v>0</v>
      </c>
      <c r="W187" s="61">
        <v>1182</v>
      </c>
      <c r="X187" s="57">
        <f t="shared" si="31"/>
        <v>1891</v>
      </c>
      <c r="Y187" s="62">
        <f t="shared" si="41"/>
        <v>0</v>
      </c>
      <c r="Z187" s="57">
        <v>1134.72</v>
      </c>
      <c r="AA187" s="62">
        <f t="shared" si="42"/>
        <v>1077.98</v>
      </c>
      <c r="AB187" s="63">
        <f t="shared" si="43"/>
        <v>1077.98</v>
      </c>
      <c r="AE187" s="62"/>
      <c r="AF187" s="54"/>
    </row>
    <row r="188" spans="1:32" s="77" customFormat="1" ht="12.75">
      <c r="A188" s="77">
        <v>437</v>
      </c>
      <c r="B188" s="77" t="s">
        <v>211</v>
      </c>
      <c r="C188" s="77" t="b">
        <f t="shared" si="32"/>
        <v>1</v>
      </c>
      <c r="D188" s="77">
        <v>437</v>
      </c>
      <c r="E188" s="55" t="s">
        <v>211</v>
      </c>
      <c r="F188" s="56">
        <v>68.36</v>
      </c>
      <c r="G188" s="55">
        <f t="shared" si="30"/>
        <v>243448.42</v>
      </c>
      <c r="H188" s="56">
        <v>24.25</v>
      </c>
      <c r="I188" s="3">
        <f t="shared" si="33"/>
        <v>43180.28</v>
      </c>
      <c r="J188" s="3">
        <v>11.42</v>
      </c>
      <c r="K188" s="57">
        <v>0</v>
      </c>
      <c r="L188" s="57">
        <f t="shared" si="34"/>
        <v>21879.12</v>
      </c>
      <c r="M188" s="3">
        <f t="shared" si="35"/>
        <v>0</v>
      </c>
      <c r="N188" s="64">
        <v>0</v>
      </c>
      <c r="O188" s="57">
        <f t="shared" si="36"/>
        <v>0</v>
      </c>
      <c r="P188" s="58">
        <v>0</v>
      </c>
      <c r="Q188" s="58">
        <f t="shared" si="37"/>
        <v>0</v>
      </c>
      <c r="R188" s="59">
        <f t="shared" si="38"/>
        <v>308507.82</v>
      </c>
      <c r="S188" s="65">
        <v>518111</v>
      </c>
      <c r="T188" s="61">
        <f t="shared" si="39"/>
        <v>0</v>
      </c>
      <c r="U188" s="58">
        <v>35370</v>
      </c>
      <c r="V188" s="62">
        <f t="shared" si="40"/>
        <v>0</v>
      </c>
      <c r="W188" s="61">
        <v>35370</v>
      </c>
      <c r="X188" s="57">
        <f t="shared" si="31"/>
        <v>56592</v>
      </c>
      <c r="Y188" s="62">
        <f t="shared" si="41"/>
        <v>0</v>
      </c>
      <c r="Z188" s="57">
        <v>33955.2</v>
      </c>
      <c r="AA188" s="62">
        <f t="shared" si="42"/>
        <v>32257.44</v>
      </c>
      <c r="AB188" s="63">
        <f t="shared" si="43"/>
        <v>32257.44</v>
      </c>
      <c r="AE188" s="62"/>
      <c r="AF188" s="54"/>
    </row>
    <row r="189" spans="1:32" s="77" customFormat="1" ht="12.75">
      <c r="A189" s="77">
        <v>439</v>
      </c>
      <c r="B189" s="77" t="s">
        <v>212</v>
      </c>
      <c r="C189" s="77" t="b">
        <f t="shared" si="32"/>
        <v>1</v>
      </c>
      <c r="D189" s="77">
        <v>439</v>
      </c>
      <c r="E189" s="55" t="s">
        <v>212</v>
      </c>
      <c r="F189" s="56">
        <v>517.27</v>
      </c>
      <c r="G189" s="55">
        <f t="shared" si="30"/>
        <v>1842138.13</v>
      </c>
      <c r="H189" s="56">
        <v>252.01</v>
      </c>
      <c r="I189" s="3">
        <f t="shared" si="33"/>
        <v>448736.57</v>
      </c>
      <c r="J189" s="3">
        <v>118.81</v>
      </c>
      <c r="K189" s="57">
        <v>3.89</v>
      </c>
      <c r="L189" s="57">
        <f t="shared" si="34"/>
        <v>227623.33</v>
      </c>
      <c r="M189" s="3">
        <f t="shared" si="35"/>
        <v>2710.44</v>
      </c>
      <c r="N189" s="64">
        <v>1.09</v>
      </c>
      <c r="O189" s="57">
        <f t="shared" si="36"/>
        <v>759.48</v>
      </c>
      <c r="P189" s="58">
        <v>0</v>
      </c>
      <c r="Q189" s="58">
        <f t="shared" si="37"/>
        <v>0</v>
      </c>
      <c r="R189" s="59">
        <f t="shared" si="38"/>
        <v>2521967.9499999997</v>
      </c>
      <c r="S189" s="65">
        <v>553647</v>
      </c>
      <c r="T189" s="61">
        <f t="shared" si="39"/>
        <v>1968320.9499999997</v>
      </c>
      <c r="U189" s="58">
        <v>2185277</v>
      </c>
      <c r="V189" s="62">
        <f t="shared" si="40"/>
        <v>2097865.92</v>
      </c>
      <c r="W189" s="61">
        <v>4256824.22</v>
      </c>
      <c r="X189" s="57">
        <f t="shared" si="31"/>
        <v>6810919</v>
      </c>
      <c r="Y189" s="62">
        <f t="shared" si="41"/>
        <v>4066186.8699999996</v>
      </c>
      <c r="Z189" s="57">
        <v>4057494.86</v>
      </c>
      <c r="AA189" s="62">
        <f t="shared" si="42"/>
        <v>3854620.12</v>
      </c>
      <c r="AB189" s="63">
        <f t="shared" si="43"/>
        <v>4066186.8699999996</v>
      </c>
      <c r="AE189" s="62"/>
      <c r="AF189" s="54"/>
    </row>
    <row r="190" spans="1:32" s="77" customFormat="1" ht="12.75">
      <c r="A190" s="77">
        <v>441</v>
      </c>
      <c r="B190" s="77" t="s">
        <v>213</v>
      </c>
      <c r="C190" s="77" t="b">
        <f t="shared" si="32"/>
        <v>1</v>
      </c>
      <c r="D190" s="77">
        <v>441</v>
      </c>
      <c r="E190" s="55" t="s">
        <v>213</v>
      </c>
      <c r="F190" s="56">
        <v>284.34</v>
      </c>
      <c r="G190" s="55">
        <f t="shared" si="30"/>
        <v>1012611.51</v>
      </c>
      <c r="H190" s="56">
        <v>22.45</v>
      </c>
      <c r="I190" s="3">
        <f t="shared" si="33"/>
        <v>39975.14</v>
      </c>
      <c r="J190" s="3">
        <v>39.24</v>
      </c>
      <c r="K190" s="57">
        <v>6.5</v>
      </c>
      <c r="L190" s="57">
        <f t="shared" si="34"/>
        <v>75178.35</v>
      </c>
      <c r="M190" s="3">
        <f t="shared" si="35"/>
        <v>4529.01</v>
      </c>
      <c r="N190" s="64">
        <v>2</v>
      </c>
      <c r="O190" s="57">
        <f t="shared" si="36"/>
        <v>1393.54</v>
      </c>
      <c r="P190" s="58">
        <v>0</v>
      </c>
      <c r="Q190" s="58">
        <f t="shared" si="37"/>
        <v>0</v>
      </c>
      <c r="R190" s="59">
        <f t="shared" si="38"/>
        <v>1133687.55</v>
      </c>
      <c r="S190" s="65">
        <v>641523</v>
      </c>
      <c r="T190" s="61">
        <f t="shared" si="39"/>
        <v>492164.55000000005</v>
      </c>
      <c r="U190" s="58">
        <v>167558</v>
      </c>
      <c r="V190" s="62">
        <f t="shared" si="40"/>
        <v>160855.68</v>
      </c>
      <c r="W190" s="61">
        <v>686395.8300000001</v>
      </c>
      <c r="X190" s="57">
        <f t="shared" si="31"/>
        <v>1098233</v>
      </c>
      <c r="Y190" s="62">
        <f t="shared" si="41"/>
        <v>653020.23</v>
      </c>
      <c r="Z190" s="57">
        <v>679919.5100000001</v>
      </c>
      <c r="AA190" s="62">
        <f t="shared" si="42"/>
        <v>645923.53</v>
      </c>
      <c r="AB190" s="63">
        <f t="shared" si="43"/>
        <v>653020.23</v>
      </c>
      <c r="AE190" s="62"/>
      <c r="AF190" s="54"/>
    </row>
    <row r="191" spans="1:32" s="77" customFormat="1" ht="12.75">
      <c r="A191" s="77">
        <v>443</v>
      </c>
      <c r="B191" s="77" t="s">
        <v>214</v>
      </c>
      <c r="C191" s="77" t="b">
        <f t="shared" si="32"/>
        <v>1</v>
      </c>
      <c r="D191" s="77">
        <v>443</v>
      </c>
      <c r="E191" s="55" t="s">
        <v>214</v>
      </c>
      <c r="F191" s="56">
        <v>1053.23</v>
      </c>
      <c r="G191" s="55">
        <f t="shared" si="30"/>
        <v>3750836.4</v>
      </c>
      <c r="H191" s="56">
        <v>185.85</v>
      </c>
      <c r="I191" s="3">
        <f t="shared" si="33"/>
        <v>330930.09</v>
      </c>
      <c r="J191" s="3">
        <v>232.53</v>
      </c>
      <c r="K191" s="57">
        <v>11.5</v>
      </c>
      <c r="L191" s="57">
        <f t="shared" si="34"/>
        <v>445494.93</v>
      </c>
      <c r="M191" s="3">
        <f t="shared" si="35"/>
        <v>8012.86</v>
      </c>
      <c r="N191" s="64">
        <v>5.25</v>
      </c>
      <c r="O191" s="57">
        <f t="shared" si="36"/>
        <v>3658.04</v>
      </c>
      <c r="P191" s="58">
        <v>0.9</v>
      </c>
      <c r="Q191" s="58">
        <f t="shared" si="37"/>
        <v>3205.14</v>
      </c>
      <c r="R191" s="59">
        <f t="shared" si="38"/>
        <v>4542137.46</v>
      </c>
      <c r="S191" s="65">
        <v>2117625</v>
      </c>
      <c r="T191" s="61">
        <f t="shared" si="39"/>
        <v>2424512.46</v>
      </c>
      <c r="U191" s="58">
        <v>0</v>
      </c>
      <c r="V191" s="62">
        <f t="shared" si="40"/>
        <v>0</v>
      </c>
      <c r="W191" s="61">
        <v>2502620.9799999995</v>
      </c>
      <c r="X191" s="57">
        <f t="shared" si="31"/>
        <v>4004194</v>
      </c>
      <c r="Y191" s="62">
        <f t="shared" si="41"/>
        <v>2424512.46</v>
      </c>
      <c r="Z191" s="57">
        <v>2516172.1399999997</v>
      </c>
      <c r="AA191" s="62">
        <f t="shared" si="42"/>
        <v>2390363.53</v>
      </c>
      <c r="AB191" s="63">
        <f t="shared" si="43"/>
        <v>2424512.46</v>
      </c>
      <c r="AE191" s="62"/>
      <c r="AF191" s="54"/>
    </row>
    <row r="192" spans="1:32" s="77" customFormat="1" ht="12.75">
      <c r="A192" s="77">
        <v>447</v>
      </c>
      <c r="B192" s="77" t="s">
        <v>215</v>
      </c>
      <c r="C192" s="77" t="b">
        <f t="shared" si="32"/>
        <v>1</v>
      </c>
      <c r="D192" s="77">
        <v>447</v>
      </c>
      <c r="E192" s="55" t="s">
        <v>215</v>
      </c>
      <c r="F192" s="56">
        <v>540.11</v>
      </c>
      <c r="G192" s="55">
        <f t="shared" si="30"/>
        <v>1923477.54</v>
      </c>
      <c r="H192" s="56">
        <v>242.7</v>
      </c>
      <c r="I192" s="3">
        <f t="shared" si="33"/>
        <v>432158.9</v>
      </c>
      <c r="J192" s="3">
        <v>97.1</v>
      </c>
      <c r="K192" s="57">
        <v>9</v>
      </c>
      <c r="L192" s="57">
        <f t="shared" si="34"/>
        <v>186030.01</v>
      </c>
      <c r="M192" s="3">
        <f t="shared" si="35"/>
        <v>6270.93</v>
      </c>
      <c r="N192" s="64">
        <v>0</v>
      </c>
      <c r="O192" s="57">
        <f t="shared" si="36"/>
        <v>0</v>
      </c>
      <c r="P192" s="58">
        <v>0.45</v>
      </c>
      <c r="Q192" s="58">
        <f t="shared" si="37"/>
        <v>1602.57</v>
      </c>
      <c r="R192" s="59">
        <f t="shared" si="38"/>
        <v>2549539.95</v>
      </c>
      <c r="S192" s="65">
        <v>974850</v>
      </c>
      <c r="T192" s="61">
        <f t="shared" si="39"/>
        <v>1574689.9500000002</v>
      </c>
      <c r="U192" s="58">
        <v>1711893</v>
      </c>
      <c r="V192" s="62">
        <f t="shared" si="40"/>
        <v>1643417.28</v>
      </c>
      <c r="W192" s="61">
        <v>3359214.27</v>
      </c>
      <c r="X192" s="57">
        <f t="shared" si="31"/>
        <v>5374743</v>
      </c>
      <c r="Y192" s="62">
        <f t="shared" si="41"/>
        <v>3218107.2300000004</v>
      </c>
      <c r="Z192" s="57">
        <v>3275582.63</v>
      </c>
      <c r="AA192" s="62">
        <f t="shared" si="42"/>
        <v>3111803.5</v>
      </c>
      <c r="AB192" s="63">
        <f t="shared" si="43"/>
        <v>3218107.2300000004</v>
      </c>
      <c r="AE192" s="62"/>
      <c r="AF192" s="54"/>
    </row>
    <row r="193" spans="1:32" s="77" customFormat="1" ht="12.75">
      <c r="A193" s="77">
        <v>449</v>
      </c>
      <c r="B193" s="77" t="s">
        <v>216</v>
      </c>
      <c r="C193" s="77" t="b">
        <f t="shared" si="32"/>
        <v>1</v>
      </c>
      <c r="D193" s="77">
        <v>449</v>
      </c>
      <c r="E193" s="55" t="s">
        <v>216</v>
      </c>
      <c r="F193" s="56">
        <v>2115.88</v>
      </c>
      <c r="G193" s="55">
        <f t="shared" si="30"/>
        <v>7535219.97</v>
      </c>
      <c r="H193" s="56">
        <v>403.46000000000004</v>
      </c>
      <c r="I193" s="3">
        <f t="shared" si="33"/>
        <v>718412.98</v>
      </c>
      <c r="J193" s="3">
        <v>357.57</v>
      </c>
      <c r="K193" s="57">
        <v>64.69</v>
      </c>
      <c r="L193" s="57">
        <f t="shared" si="34"/>
        <v>685054.06</v>
      </c>
      <c r="M193" s="3">
        <f t="shared" si="35"/>
        <v>45074.05</v>
      </c>
      <c r="N193" s="64">
        <v>1</v>
      </c>
      <c r="O193" s="57">
        <f t="shared" si="36"/>
        <v>696.77</v>
      </c>
      <c r="P193" s="58">
        <v>4.05</v>
      </c>
      <c r="Q193" s="58">
        <f t="shared" si="37"/>
        <v>14423.14</v>
      </c>
      <c r="R193" s="59">
        <f t="shared" si="38"/>
        <v>8998880.97</v>
      </c>
      <c r="S193" s="65">
        <v>11070907</v>
      </c>
      <c r="T193" s="61">
        <f t="shared" si="39"/>
        <v>0</v>
      </c>
      <c r="U193" s="58">
        <v>0</v>
      </c>
      <c r="V193" s="62">
        <f t="shared" si="40"/>
        <v>0</v>
      </c>
      <c r="W193" s="61">
        <v>0</v>
      </c>
      <c r="X193" s="57">
        <f t="shared" si="31"/>
        <v>0</v>
      </c>
      <c r="Y193" s="62">
        <f t="shared" si="41"/>
        <v>0</v>
      </c>
      <c r="Z193" s="57">
        <v>0</v>
      </c>
      <c r="AA193" s="62">
        <f t="shared" si="42"/>
        <v>0</v>
      </c>
      <c r="AB193" s="63">
        <f t="shared" si="43"/>
        <v>0</v>
      </c>
      <c r="AE193" s="62"/>
      <c r="AF193" s="54"/>
    </row>
    <row r="194" spans="1:32" s="77" customFormat="1" ht="12.75">
      <c r="A194" s="77">
        <v>451</v>
      </c>
      <c r="B194" s="77" t="s">
        <v>217</v>
      </c>
      <c r="C194" s="77" t="b">
        <f t="shared" si="32"/>
        <v>1</v>
      </c>
      <c r="D194" s="77">
        <v>451</v>
      </c>
      <c r="E194" s="55" t="s">
        <v>217</v>
      </c>
      <c r="F194" s="56">
        <v>13.669999999999998</v>
      </c>
      <c r="G194" s="55">
        <f t="shared" si="30"/>
        <v>48682.56</v>
      </c>
      <c r="H194" s="56">
        <v>2.87</v>
      </c>
      <c r="I194" s="3">
        <f t="shared" si="33"/>
        <v>5110.41</v>
      </c>
      <c r="J194" s="3">
        <v>2.46</v>
      </c>
      <c r="K194" s="57">
        <v>0</v>
      </c>
      <c r="L194" s="57">
        <f t="shared" si="34"/>
        <v>4713.02</v>
      </c>
      <c r="M194" s="3">
        <f t="shared" si="35"/>
        <v>0</v>
      </c>
      <c r="N194" s="64">
        <v>0</v>
      </c>
      <c r="O194" s="57">
        <f t="shared" si="36"/>
        <v>0</v>
      </c>
      <c r="P194" s="58">
        <v>0</v>
      </c>
      <c r="Q194" s="58">
        <f t="shared" si="37"/>
        <v>0</v>
      </c>
      <c r="R194" s="59">
        <f t="shared" si="38"/>
        <v>58505.990000000005</v>
      </c>
      <c r="S194" s="65">
        <v>155604</v>
      </c>
      <c r="T194" s="61">
        <f t="shared" si="39"/>
        <v>0</v>
      </c>
      <c r="U194" s="58">
        <v>16897</v>
      </c>
      <c r="V194" s="62">
        <f t="shared" si="40"/>
        <v>0</v>
      </c>
      <c r="W194" s="61">
        <v>16897</v>
      </c>
      <c r="X194" s="57">
        <f t="shared" si="31"/>
        <v>27035</v>
      </c>
      <c r="Y194" s="62">
        <f t="shared" si="41"/>
        <v>0</v>
      </c>
      <c r="Z194" s="57">
        <v>16221.12</v>
      </c>
      <c r="AA194" s="62">
        <f t="shared" si="42"/>
        <v>15410.06</v>
      </c>
      <c r="AB194" s="63">
        <f t="shared" si="43"/>
        <v>15410.06</v>
      </c>
      <c r="AE194" s="62"/>
      <c r="AF194" s="54"/>
    </row>
    <row r="195" spans="1:32" s="77" customFormat="1" ht="12.75">
      <c r="A195" s="77">
        <v>453</v>
      </c>
      <c r="B195" s="77" t="s">
        <v>218</v>
      </c>
      <c r="C195" s="77" t="b">
        <f t="shared" si="32"/>
        <v>1</v>
      </c>
      <c r="D195" s="77">
        <v>453</v>
      </c>
      <c r="E195" s="55" t="s">
        <v>218</v>
      </c>
      <c r="F195" s="56">
        <v>1309.76</v>
      </c>
      <c r="G195" s="55">
        <f t="shared" si="30"/>
        <v>4664409</v>
      </c>
      <c r="H195" s="56">
        <v>386.27</v>
      </c>
      <c r="I195" s="3">
        <f t="shared" si="33"/>
        <v>687803.95</v>
      </c>
      <c r="J195" s="3">
        <v>263.34999999999997</v>
      </c>
      <c r="K195" s="57">
        <v>2.06</v>
      </c>
      <c r="L195" s="57">
        <f t="shared" si="34"/>
        <v>504541.73</v>
      </c>
      <c r="M195" s="3">
        <f t="shared" si="35"/>
        <v>1435.35</v>
      </c>
      <c r="N195" s="64">
        <v>9</v>
      </c>
      <c r="O195" s="57">
        <f t="shared" si="36"/>
        <v>6270.93</v>
      </c>
      <c r="P195" s="58">
        <v>0.15</v>
      </c>
      <c r="Q195" s="58">
        <f t="shared" si="37"/>
        <v>534.19</v>
      </c>
      <c r="R195" s="59">
        <f t="shared" si="38"/>
        <v>5864995.149999999</v>
      </c>
      <c r="S195" s="65">
        <v>1957535</v>
      </c>
      <c r="T195" s="61">
        <f t="shared" si="39"/>
        <v>3907460.1499999994</v>
      </c>
      <c r="U195" s="58">
        <v>1744626</v>
      </c>
      <c r="V195" s="62">
        <f t="shared" si="40"/>
        <v>1674840.96</v>
      </c>
      <c r="W195" s="61">
        <v>5775188.17</v>
      </c>
      <c r="X195" s="57">
        <f t="shared" si="31"/>
        <v>9240301</v>
      </c>
      <c r="Y195" s="62">
        <f t="shared" si="41"/>
        <v>5582301.109999999</v>
      </c>
      <c r="Z195" s="57">
        <v>5656104.0200000005</v>
      </c>
      <c r="AA195" s="62">
        <f t="shared" si="42"/>
        <v>5373298.82</v>
      </c>
      <c r="AB195" s="63">
        <f t="shared" si="43"/>
        <v>5582301.109999999</v>
      </c>
      <c r="AE195" s="62"/>
      <c r="AF195" s="54"/>
    </row>
    <row r="196" spans="1:32" s="77" customFormat="1" ht="12.75">
      <c r="A196" s="77">
        <v>455</v>
      </c>
      <c r="B196" s="77" t="s">
        <v>219</v>
      </c>
      <c r="C196" s="77" t="b">
        <f t="shared" si="32"/>
        <v>1</v>
      </c>
      <c r="D196" s="77">
        <v>455</v>
      </c>
      <c r="E196" s="55" t="s">
        <v>219</v>
      </c>
      <c r="F196" s="56">
        <v>133.08</v>
      </c>
      <c r="G196" s="55">
        <f t="shared" si="30"/>
        <v>473933.81</v>
      </c>
      <c r="H196" s="56">
        <v>43.38</v>
      </c>
      <c r="I196" s="3">
        <f t="shared" si="33"/>
        <v>77243.73</v>
      </c>
      <c r="J196" s="3">
        <v>30.65</v>
      </c>
      <c r="K196" s="57">
        <v>2</v>
      </c>
      <c r="L196" s="57">
        <f t="shared" si="34"/>
        <v>58721.11</v>
      </c>
      <c r="M196" s="3">
        <f t="shared" si="35"/>
        <v>1393.54</v>
      </c>
      <c r="N196" s="64">
        <v>1</v>
      </c>
      <c r="O196" s="57">
        <f t="shared" si="36"/>
        <v>696.77</v>
      </c>
      <c r="P196" s="58">
        <v>0.3</v>
      </c>
      <c r="Q196" s="58">
        <f t="shared" si="37"/>
        <v>1068.38</v>
      </c>
      <c r="R196" s="59">
        <f t="shared" si="38"/>
        <v>613057.3400000001</v>
      </c>
      <c r="S196" s="65">
        <v>216366</v>
      </c>
      <c r="T196" s="61">
        <f t="shared" si="39"/>
        <v>396691.3400000001</v>
      </c>
      <c r="U196" s="58">
        <v>465859</v>
      </c>
      <c r="V196" s="62">
        <f t="shared" si="40"/>
        <v>447224.64</v>
      </c>
      <c r="W196" s="61">
        <v>842507.31</v>
      </c>
      <c r="X196" s="57">
        <f t="shared" si="31"/>
        <v>1348012</v>
      </c>
      <c r="Y196" s="62">
        <f t="shared" si="41"/>
        <v>843915.9800000001</v>
      </c>
      <c r="Z196" s="57">
        <v>820080.06</v>
      </c>
      <c r="AA196" s="62">
        <f t="shared" si="42"/>
        <v>779076.06</v>
      </c>
      <c r="AB196" s="63">
        <f t="shared" si="43"/>
        <v>843915.9800000001</v>
      </c>
      <c r="AE196" s="62"/>
      <c r="AF196" s="54"/>
    </row>
    <row r="197" spans="1:32" s="77" customFormat="1" ht="12.75">
      <c r="A197" s="77">
        <v>459</v>
      </c>
      <c r="B197" s="77" t="s">
        <v>220</v>
      </c>
      <c r="C197" s="77" t="b">
        <f t="shared" si="32"/>
        <v>1</v>
      </c>
      <c r="D197" s="77">
        <v>459</v>
      </c>
      <c r="E197" s="55" t="s">
        <v>220</v>
      </c>
      <c r="F197" s="56">
        <v>616.98</v>
      </c>
      <c r="G197" s="55">
        <f t="shared" si="30"/>
        <v>2197232.36</v>
      </c>
      <c r="H197" s="56">
        <v>157.95000000000002</v>
      </c>
      <c r="I197" s="3">
        <f t="shared" si="33"/>
        <v>281250.51</v>
      </c>
      <c r="J197" s="3">
        <v>65.3</v>
      </c>
      <c r="K197" s="57">
        <v>0.06</v>
      </c>
      <c r="L197" s="57">
        <f t="shared" si="34"/>
        <v>125105.66</v>
      </c>
      <c r="M197" s="3">
        <f t="shared" si="35"/>
        <v>41.81</v>
      </c>
      <c r="N197" s="64">
        <v>4.02</v>
      </c>
      <c r="O197" s="57">
        <f t="shared" si="36"/>
        <v>2801.02</v>
      </c>
      <c r="P197" s="58">
        <v>0</v>
      </c>
      <c r="Q197" s="58">
        <f t="shared" si="37"/>
        <v>0</v>
      </c>
      <c r="R197" s="59">
        <f t="shared" si="38"/>
        <v>2606431.3600000003</v>
      </c>
      <c r="S197" s="65">
        <v>1216977</v>
      </c>
      <c r="T197" s="61">
        <f t="shared" si="39"/>
        <v>1389454.3600000003</v>
      </c>
      <c r="U197" s="58">
        <v>0</v>
      </c>
      <c r="V197" s="62">
        <f t="shared" si="40"/>
        <v>0</v>
      </c>
      <c r="W197" s="61">
        <v>1620286.5</v>
      </c>
      <c r="X197" s="57">
        <f t="shared" si="31"/>
        <v>2592458</v>
      </c>
      <c r="Y197" s="62">
        <f t="shared" si="41"/>
        <v>1389454.3600000003</v>
      </c>
      <c r="Z197" s="57">
        <v>1452501.71</v>
      </c>
      <c r="AA197" s="62">
        <f t="shared" si="42"/>
        <v>1379876.62</v>
      </c>
      <c r="AB197" s="63">
        <f t="shared" si="43"/>
        <v>1389454.3600000003</v>
      </c>
      <c r="AE197" s="62"/>
      <c r="AF197" s="54"/>
    </row>
    <row r="198" spans="1:32" s="77" customFormat="1" ht="12.75">
      <c r="A198" s="77">
        <v>461</v>
      </c>
      <c r="B198" s="77" t="s">
        <v>221</v>
      </c>
      <c r="C198" s="77" t="b">
        <f t="shared" si="32"/>
        <v>1</v>
      </c>
      <c r="D198" s="77">
        <v>461</v>
      </c>
      <c r="E198" s="55" t="s">
        <v>221</v>
      </c>
      <c r="F198" s="56">
        <v>3992.05</v>
      </c>
      <c r="G198" s="55">
        <f t="shared" si="30"/>
        <v>14216767.9</v>
      </c>
      <c r="H198" s="56">
        <v>1831.6799999999998</v>
      </c>
      <c r="I198" s="3">
        <f t="shared" si="33"/>
        <v>3261544.36</v>
      </c>
      <c r="J198" s="3">
        <v>851.14</v>
      </c>
      <c r="K198" s="57">
        <v>35.27</v>
      </c>
      <c r="L198" s="57">
        <f t="shared" si="34"/>
        <v>1630665.08</v>
      </c>
      <c r="M198" s="3">
        <f t="shared" si="35"/>
        <v>24575.08</v>
      </c>
      <c r="N198" s="64">
        <v>14.95</v>
      </c>
      <c r="O198" s="57">
        <f t="shared" si="36"/>
        <v>10416.71</v>
      </c>
      <c r="P198" s="58">
        <v>1.95</v>
      </c>
      <c r="Q198" s="58">
        <f t="shared" si="37"/>
        <v>6944.48</v>
      </c>
      <c r="R198" s="59">
        <f t="shared" si="38"/>
        <v>19150913.610000003</v>
      </c>
      <c r="S198" s="65">
        <v>4825327</v>
      </c>
      <c r="T198" s="61">
        <f t="shared" si="39"/>
        <v>14325586.610000003</v>
      </c>
      <c r="U198" s="58">
        <v>8776808</v>
      </c>
      <c r="V198" s="62">
        <f t="shared" si="40"/>
        <v>8425735.68</v>
      </c>
      <c r="W198" s="61">
        <v>23005154.159999996</v>
      </c>
      <c r="X198" s="57">
        <f t="shared" si="31"/>
        <v>36808247</v>
      </c>
      <c r="Y198" s="62">
        <f t="shared" si="41"/>
        <v>22751322.290000003</v>
      </c>
      <c r="Z198" s="57">
        <v>22855353.81</v>
      </c>
      <c r="AA198" s="62">
        <f t="shared" si="42"/>
        <v>21712586.12</v>
      </c>
      <c r="AB198" s="63">
        <f t="shared" si="43"/>
        <v>22751322.290000003</v>
      </c>
      <c r="AE198" s="62"/>
      <c r="AF198" s="54"/>
    </row>
    <row r="199" spans="1:32" s="77" customFormat="1" ht="12.75">
      <c r="A199" s="77">
        <v>463</v>
      </c>
      <c r="B199" s="77" t="s">
        <v>222</v>
      </c>
      <c r="C199" s="77" t="b">
        <f t="shared" si="32"/>
        <v>1</v>
      </c>
      <c r="D199" s="77">
        <v>463</v>
      </c>
      <c r="E199" s="55" t="s">
        <v>222</v>
      </c>
      <c r="F199" s="56">
        <v>262.3</v>
      </c>
      <c r="G199" s="55">
        <f t="shared" si="30"/>
        <v>934121.12</v>
      </c>
      <c r="H199" s="56">
        <v>40.449999999999996</v>
      </c>
      <c r="I199" s="3">
        <f t="shared" si="33"/>
        <v>72026.48</v>
      </c>
      <c r="J199" s="3">
        <v>33.57</v>
      </c>
      <c r="K199" s="57">
        <v>2</v>
      </c>
      <c r="L199" s="57">
        <f t="shared" si="34"/>
        <v>64315.42</v>
      </c>
      <c r="M199" s="3">
        <f t="shared" si="35"/>
        <v>1393.54</v>
      </c>
      <c r="N199" s="64">
        <v>6</v>
      </c>
      <c r="O199" s="57">
        <f t="shared" si="36"/>
        <v>4180.62</v>
      </c>
      <c r="P199" s="58">
        <v>0</v>
      </c>
      <c r="Q199" s="58">
        <f t="shared" si="37"/>
        <v>0</v>
      </c>
      <c r="R199" s="59">
        <f t="shared" si="38"/>
        <v>1076037.1800000002</v>
      </c>
      <c r="S199" s="65">
        <v>584130</v>
      </c>
      <c r="T199" s="61">
        <f t="shared" si="39"/>
        <v>491907.18000000017</v>
      </c>
      <c r="U199" s="58">
        <v>0</v>
      </c>
      <c r="V199" s="62">
        <f t="shared" si="40"/>
        <v>0</v>
      </c>
      <c r="W199" s="61">
        <v>597191.08</v>
      </c>
      <c r="X199" s="57">
        <f t="shared" si="31"/>
        <v>955506</v>
      </c>
      <c r="Y199" s="62">
        <f t="shared" si="41"/>
        <v>491907.18000000017</v>
      </c>
      <c r="Z199" s="57">
        <v>530021.02</v>
      </c>
      <c r="AA199" s="62">
        <f t="shared" si="42"/>
        <v>503519.97</v>
      </c>
      <c r="AB199" s="63">
        <f t="shared" si="43"/>
        <v>503519.97</v>
      </c>
      <c r="AE199" s="62"/>
      <c r="AF199" s="54"/>
    </row>
    <row r="200" spans="1:32" s="77" customFormat="1" ht="12.75">
      <c r="A200" s="77">
        <v>465</v>
      </c>
      <c r="B200" s="77" t="s">
        <v>223</v>
      </c>
      <c r="C200" s="77" t="b">
        <f t="shared" si="32"/>
        <v>1</v>
      </c>
      <c r="D200" s="77">
        <v>465</v>
      </c>
      <c r="E200" s="55" t="s">
        <v>223</v>
      </c>
      <c r="F200" s="56">
        <v>19</v>
      </c>
      <c r="G200" s="55">
        <f t="shared" si="30"/>
        <v>67664.13</v>
      </c>
      <c r="H200" s="56">
        <v>5.5</v>
      </c>
      <c r="I200" s="3">
        <f t="shared" si="33"/>
        <v>9793.47</v>
      </c>
      <c r="J200" s="3">
        <v>4</v>
      </c>
      <c r="K200" s="57">
        <v>0</v>
      </c>
      <c r="L200" s="57">
        <f t="shared" si="34"/>
        <v>7663.44</v>
      </c>
      <c r="M200" s="3">
        <f t="shared" si="35"/>
        <v>0</v>
      </c>
      <c r="N200" s="64">
        <v>0</v>
      </c>
      <c r="O200" s="57">
        <f t="shared" si="36"/>
        <v>0</v>
      </c>
      <c r="P200" s="58">
        <v>0</v>
      </c>
      <c r="Q200" s="58">
        <f t="shared" si="37"/>
        <v>0</v>
      </c>
      <c r="R200" s="59">
        <f t="shared" si="38"/>
        <v>85121.04000000001</v>
      </c>
      <c r="S200" s="65">
        <v>59929</v>
      </c>
      <c r="T200" s="61">
        <f t="shared" si="39"/>
        <v>25192.040000000008</v>
      </c>
      <c r="U200" s="58">
        <v>34708</v>
      </c>
      <c r="V200" s="62">
        <f t="shared" si="40"/>
        <v>33319.68</v>
      </c>
      <c r="W200" s="61">
        <v>43887</v>
      </c>
      <c r="X200" s="57">
        <f t="shared" si="31"/>
        <v>70219</v>
      </c>
      <c r="Y200" s="62">
        <f t="shared" si="41"/>
        <v>58511.72000000001</v>
      </c>
      <c r="Z200" s="57">
        <v>54245.420000000006</v>
      </c>
      <c r="AA200" s="62">
        <f t="shared" si="42"/>
        <v>51533.15</v>
      </c>
      <c r="AB200" s="63">
        <f t="shared" si="43"/>
        <v>58511.72000000001</v>
      </c>
      <c r="AE200" s="62"/>
      <c r="AF200" s="54"/>
    </row>
    <row r="201" spans="1:32" s="77" customFormat="1" ht="12.75">
      <c r="A201" s="77">
        <v>467</v>
      </c>
      <c r="B201" s="77" t="s">
        <v>224</v>
      </c>
      <c r="C201" s="77" t="b">
        <f t="shared" si="32"/>
        <v>1</v>
      </c>
      <c r="D201" s="77">
        <v>467</v>
      </c>
      <c r="E201" s="55" t="s">
        <v>224</v>
      </c>
      <c r="F201" s="56">
        <v>154.23999999999998</v>
      </c>
      <c r="G201" s="55">
        <f aca="true" t="shared" si="44" ref="G201:G253">ROUND(F201*G$6,2)</f>
        <v>549290.28</v>
      </c>
      <c r="H201" s="56">
        <v>102.11</v>
      </c>
      <c r="I201" s="3">
        <f t="shared" si="33"/>
        <v>181820.13</v>
      </c>
      <c r="J201" s="3">
        <v>31.57</v>
      </c>
      <c r="K201" s="57">
        <v>0</v>
      </c>
      <c r="L201" s="57">
        <f t="shared" si="34"/>
        <v>60483.7</v>
      </c>
      <c r="M201" s="3">
        <f t="shared" si="35"/>
        <v>0</v>
      </c>
      <c r="N201" s="64">
        <v>0</v>
      </c>
      <c r="O201" s="57">
        <f t="shared" si="36"/>
        <v>0</v>
      </c>
      <c r="P201" s="58">
        <v>0</v>
      </c>
      <c r="Q201" s="58">
        <f t="shared" si="37"/>
        <v>0</v>
      </c>
      <c r="R201" s="59">
        <f t="shared" si="38"/>
        <v>791594.11</v>
      </c>
      <c r="S201" s="65">
        <v>369940</v>
      </c>
      <c r="T201" s="61">
        <f t="shared" si="39"/>
        <v>421654.11</v>
      </c>
      <c r="U201" s="58">
        <v>367966</v>
      </c>
      <c r="V201" s="62">
        <f t="shared" si="40"/>
        <v>353247.36</v>
      </c>
      <c r="W201" s="61">
        <v>739048.93</v>
      </c>
      <c r="X201" s="57">
        <f aca="true" t="shared" si="45" ref="X201:X253">ROUND(W201*$X$6,0)</f>
        <v>1182478</v>
      </c>
      <c r="Y201" s="62">
        <f t="shared" si="41"/>
        <v>774901.47</v>
      </c>
      <c r="Z201" s="57">
        <v>768054.8500000001</v>
      </c>
      <c r="AA201" s="62">
        <f t="shared" si="42"/>
        <v>729652.11</v>
      </c>
      <c r="AB201" s="63">
        <f t="shared" si="43"/>
        <v>774901.47</v>
      </c>
      <c r="AE201" s="62"/>
      <c r="AF201" s="54"/>
    </row>
    <row r="202" spans="1:32" s="77" customFormat="1" ht="12.75">
      <c r="A202" s="77">
        <v>471</v>
      </c>
      <c r="B202" s="77" t="s">
        <v>225</v>
      </c>
      <c r="C202" s="77" t="b">
        <f aca="true" t="shared" si="46" ref="C202:C253">B202=E202</f>
        <v>1</v>
      </c>
      <c r="D202" s="77">
        <v>471</v>
      </c>
      <c r="E202" s="55" t="s">
        <v>225</v>
      </c>
      <c r="F202" s="56">
        <v>604.11</v>
      </c>
      <c r="G202" s="55">
        <f t="shared" si="44"/>
        <v>2151398.82</v>
      </c>
      <c r="H202" s="56">
        <v>35.09</v>
      </c>
      <c r="I202" s="3">
        <f aca="true" t="shared" si="47" ref="I202:I253">ROUND(H202*$I$6,2)</f>
        <v>62482.31</v>
      </c>
      <c r="J202" s="3">
        <v>78.86</v>
      </c>
      <c r="K202" s="57">
        <v>2</v>
      </c>
      <c r="L202" s="57">
        <f aca="true" t="shared" si="48" ref="L202:L253">ROUND(J202*$L$6,2)</f>
        <v>151084.72</v>
      </c>
      <c r="M202" s="3">
        <f aca="true" t="shared" si="49" ref="M202:M253">ROUND(K202*$M$6,2)</f>
        <v>1393.54</v>
      </c>
      <c r="N202" s="64">
        <v>1</v>
      </c>
      <c r="O202" s="57">
        <f aca="true" t="shared" si="50" ref="O202:O253">ROUND(N202*$O$6,2)</f>
        <v>696.77</v>
      </c>
      <c r="P202" s="58">
        <v>0.68</v>
      </c>
      <c r="Q202" s="58">
        <f aca="true" t="shared" si="51" ref="Q202:Q253">ROUND(P202*$Q$6,2)</f>
        <v>2421.66</v>
      </c>
      <c r="R202" s="59">
        <f aca="true" t="shared" si="52" ref="R202:R253">G202+I202+L202+M202+O202+Q202</f>
        <v>2369477.8200000003</v>
      </c>
      <c r="S202" s="65">
        <v>4681153</v>
      </c>
      <c r="T202" s="61">
        <f aca="true" t="shared" si="53" ref="T202:T253">IF(R202&gt;S202,R202-S202,0)</f>
        <v>0</v>
      </c>
      <c r="U202" s="58">
        <v>0</v>
      </c>
      <c r="V202" s="62">
        <f aca="true" t="shared" si="54" ref="V202:V265">IF(OR(F202=0,S202&gt;R202),0,ROUND(U202*$V$6,2))</f>
        <v>0</v>
      </c>
      <c r="W202" s="61">
        <v>0</v>
      </c>
      <c r="X202" s="57">
        <f t="shared" si="45"/>
        <v>0</v>
      </c>
      <c r="Y202" s="62">
        <f aca="true" t="shared" si="55" ref="Y202:Y253">MIN(T202+V202,X202)</f>
        <v>0</v>
      </c>
      <c r="Z202" s="57">
        <v>0</v>
      </c>
      <c r="AA202" s="62">
        <f aca="true" t="shared" si="56" ref="AA202:AA253">ROUND(Z202*$AA$6,2)</f>
        <v>0</v>
      </c>
      <c r="AB202" s="63">
        <f aca="true" t="shared" si="57" ref="AB202:AB265">MAX(T202,Y202,AA202)</f>
        <v>0</v>
      </c>
      <c r="AE202" s="62"/>
      <c r="AF202" s="54"/>
    </row>
    <row r="203" spans="1:32" s="77" customFormat="1" ht="12.75">
      <c r="A203" s="77">
        <v>473</v>
      </c>
      <c r="B203" s="77" t="s">
        <v>226</v>
      </c>
      <c r="C203" s="77" t="b">
        <f t="shared" si="46"/>
        <v>1</v>
      </c>
      <c r="D203" s="77">
        <v>473</v>
      </c>
      <c r="E203" s="55" t="s">
        <v>226</v>
      </c>
      <c r="F203" s="56">
        <v>3493.2400000000002</v>
      </c>
      <c r="G203" s="55">
        <f t="shared" si="44"/>
        <v>12440370.81</v>
      </c>
      <c r="H203" s="56">
        <v>582.88</v>
      </c>
      <c r="I203" s="3">
        <f t="shared" si="47"/>
        <v>1037893.61</v>
      </c>
      <c r="J203" s="3">
        <v>486.5</v>
      </c>
      <c r="K203" s="57">
        <v>66.07</v>
      </c>
      <c r="L203" s="57">
        <f t="shared" si="48"/>
        <v>932065.89</v>
      </c>
      <c r="M203" s="3">
        <f t="shared" si="49"/>
        <v>46035.59</v>
      </c>
      <c r="N203" s="64">
        <v>9</v>
      </c>
      <c r="O203" s="57">
        <f t="shared" si="50"/>
        <v>6270.93</v>
      </c>
      <c r="P203" s="58">
        <v>0.3</v>
      </c>
      <c r="Q203" s="58">
        <f t="shared" si="51"/>
        <v>1068.38</v>
      </c>
      <c r="R203" s="59">
        <f t="shared" si="52"/>
        <v>14463705.21</v>
      </c>
      <c r="S203" s="65">
        <v>10301041</v>
      </c>
      <c r="T203" s="61">
        <f t="shared" si="53"/>
        <v>4162664.210000001</v>
      </c>
      <c r="U203" s="58">
        <v>0</v>
      </c>
      <c r="V203" s="62">
        <f t="shared" si="54"/>
        <v>0</v>
      </c>
      <c r="W203" s="61">
        <v>5711993.989999998</v>
      </c>
      <c r="X203" s="57">
        <f t="shared" si="45"/>
        <v>9139190</v>
      </c>
      <c r="Y203" s="62">
        <f t="shared" si="55"/>
        <v>4162664.210000001</v>
      </c>
      <c r="Z203" s="57">
        <v>4379052.829999998</v>
      </c>
      <c r="AA203" s="62">
        <f t="shared" si="56"/>
        <v>4160100.19</v>
      </c>
      <c r="AB203" s="63">
        <f t="shared" si="57"/>
        <v>4162664.210000001</v>
      </c>
      <c r="AE203" s="62"/>
      <c r="AF203" s="54"/>
    </row>
    <row r="204" spans="1:32" s="77" customFormat="1" ht="12.75">
      <c r="A204" s="77">
        <v>475</v>
      </c>
      <c r="B204" s="77" t="s">
        <v>227</v>
      </c>
      <c r="C204" s="77" t="b">
        <f t="shared" si="46"/>
        <v>1</v>
      </c>
      <c r="D204" s="77">
        <v>475</v>
      </c>
      <c r="E204" s="55" t="s">
        <v>227</v>
      </c>
      <c r="F204" s="56">
        <v>206.4</v>
      </c>
      <c r="G204" s="55">
        <f t="shared" si="44"/>
        <v>735046.13</v>
      </c>
      <c r="H204" s="56">
        <v>60</v>
      </c>
      <c r="I204" s="3">
        <f t="shared" si="47"/>
        <v>106837.8</v>
      </c>
      <c r="J204" s="3">
        <v>31.95</v>
      </c>
      <c r="K204" s="57">
        <v>0</v>
      </c>
      <c r="L204" s="57">
        <f t="shared" si="48"/>
        <v>61211.73</v>
      </c>
      <c r="M204" s="3">
        <f t="shared" si="49"/>
        <v>0</v>
      </c>
      <c r="N204" s="64">
        <v>1</v>
      </c>
      <c r="O204" s="57">
        <f t="shared" si="50"/>
        <v>696.77</v>
      </c>
      <c r="P204" s="58">
        <v>0</v>
      </c>
      <c r="Q204" s="58">
        <f t="shared" si="51"/>
        <v>0</v>
      </c>
      <c r="R204" s="59">
        <f t="shared" si="52"/>
        <v>903792.43</v>
      </c>
      <c r="S204" s="65">
        <v>282563</v>
      </c>
      <c r="T204" s="61">
        <f t="shared" si="53"/>
        <v>621229.43</v>
      </c>
      <c r="U204" s="58">
        <v>64567</v>
      </c>
      <c r="V204" s="62">
        <f t="shared" si="54"/>
        <v>61984.32</v>
      </c>
      <c r="W204" s="61">
        <v>654887</v>
      </c>
      <c r="X204" s="57">
        <f t="shared" si="45"/>
        <v>1047819</v>
      </c>
      <c r="Y204" s="62">
        <f t="shared" si="55"/>
        <v>683213.75</v>
      </c>
      <c r="Z204" s="57">
        <v>709227.3899999998</v>
      </c>
      <c r="AA204" s="62">
        <f t="shared" si="56"/>
        <v>673766.02</v>
      </c>
      <c r="AB204" s="63">
        <f t="shared" si="57"/>
        <v>683213.75</v>
      </c>
      <c r="AE204" s="62"/>
      <c r="AF204" s="54"/>
    </row>
    <row r="205" spans="1:32" s="77" customFormat="1" ht="12.75">
      <c r="A205" s="77">
        <v>477</v>
      </c>
      <c r="B205" s="77" t="s">
        <v>228</v>
      </c>
      <c r="C205" s="77" t="b">
        <f t="shared" si="46"/>
        <v>1</v>
      </c>
      <c r="D205" s="77">
        <v>477</v>
      </c>
      <c r="E205" s="55" t="s">
        <v>228</v>
      </c>
      <c r="F205" s="56">
        <v>313.81</v>
      </c>
      <c r="G205" s="55">
        <f t="shared" si="44"/>
        <v>1117562.14</v>
      </c>
      <c r="H205" s="56">
        <v>81.71</v>
      </c>
      <c r="I205" s="3">
        <f t="shared" si="47"/>
        <v>145495.28</v>
      </c>
      <c r="J205" s="3">
        <v>49.13</v>
      </c>
      <c r="K205" s="57">
        <v>2</v>
      </c>
      <c r="L205" s="57">
        <f t="shared" si="48"/>
        <v>94126.2</v>
      </c>
      <c r="M205" s="3">
        <f t="shared" si="49"/>
        <v>1393.54</v>
      </c>
      <c r="N205" s="64">
        <v>0.21</v>
      </c>
      <c r="O205" s="57">
        <f t="shared" si="50"/>
        <v>146.32</v>
      </c>
      <c r="P205" s="58">
        <v>0</v>
      </c>
      <c r="Q205" s="58">
        <f t="shared" si="51"/>
        <v>0</v>
      </c>
      <c r="R205" s="59">
        <f t="shared" si="52"/>
        <v>1358723.48</v>
      </c>
      <c r="S205" s="65">
        <v>944852</v>
      </c>
      <c r="T205" s="61">
        <f t="shared" si="53"/>
        <v>413871.48</v>
      </c>
      <c r="U205" s="58">
        <v>170541</v>
      </c>
      <c r="V205" s="62">
        <f t="shared" si="54"/>
        <v>163719.36</v>
      </c>
      <c r="W205" s="61">
        <v>535815.01</v>
      </c>
      <c r="X205" s="57">
        <f t="shared" si="45"/>
        <v>857304</v>
      </c>
      <c r="Y205" s="62">
        <f t="shared" si="55"/>
        <v>577590.84</v>
      </c>
      <c r="Z205" s="57">
        <v>601221.1999999998</v>
      </c>
      <c r="AA205" s="62">
        <f t="shared" si="56"/>
        <v>571160.14</v>
      </c>
      <c r="AB205" s="63">
        <f t="shared" si="57"/>
        <v>577590.84</v>
      </c>
      <c r="AE205" s="62"/>
      <c r="AF205" s="54"/>
    </row>
    <row r="206" spans="1:32" s="77" customFormat="1" ht="12.75">
      <c r="A206" s="77">
        <v>479</v>
      </c>
      <c r="B206" s="77" t="s">
        <v>229</v>
      </c>
      <c r="C206" s="77" t="b">
        <f t="shared" si="46"/>
        <v>1</v>
      </c>
      <c r="D206" s="77">
        <v>479</v>
      </c>
      <c r="E206" s="55" t="s">
        <v>229</v>
      </c>
      <c r="F206" s="56">
        <v>956.47</v>
      </c>
      <c r="G206" s="55">
        <f t="shared" si="44"/>
        <v>3406247.92</v>
      </c>
      <c r="H206" s="56">
        <v>150.62</v>
      </c>
      <c r="I206" s="3">
        <f t="shared" si="47"/>
        <v>268198.49</v>
      </c>
      <c r="J206" s="3">
        <v>228.83</v>
      </c>
      <c r="K206" s="57">
        <v>3</v>
      </c>
      <c r="L206" s="57">
        <f t="shared" si="48"/>
        <v>438406.24</v>
      </c>
      <c r="M206" s="3">
        <f t="shared" si="49"/>
        <v>2090.31</v>
      </c>
      <c r="N206" s="64">
        <v>3</v>
      </c>
      <c r="O206" s="57">
        <f t="shared" si="50"/>
        <v>2090.31</v>
      </c>
      <c r="P206" s="58">
        <v>1.5</v>
      </c>
      <c r="Q206" s="58">
        <f t="shared" si="51"/>
        <v>5341.91</v>
      </c>
      <c r="R206" s="59">
        <f t="shared" si="52"/>
        <v>4122375.1800000006</v>
      </c>
      <c r="S206" s="65">
        <v>1305368</v>
      </c>
      <c r="T206" s="61">
        <f t="shared" si="53"/>
        <v>2817007.1800000006</v>
      </c>
      <c r="U206" s="58">
        <v>1397719</v>
      </c>
      <c r="V206" s="62">
        <f t="shared" si="54"/>
        <v>1341810.24</v>
      </c>
      <c r="W206" s="61">
        <v>4354798.859999999</v>
      </c>
      <c r="X206" s="57">
        <f t="shared" si="45"/>
        <v>6967678</v>
      </c>
      <c r="Y206" s="62">
        <f t="shared" si="55"/>
        <v>4158817.420000001</v>
      </c>
      <c r="Z206" s="57">
        <v>4184622.120000001</v>
      </c>
      <c r="AA206" s="62">
        <f t="shared" si="56"/>
        <v>3975391.01</v>
      </c>
      <c r="AB206" s="63">
        <f t="shared" si="57"/>
        <v>4158817.420000001</v>
      </c>
      <c r="AE206" s="62"/>
      <c r="AF206" s="54"/>
    </row>
    <row r="207" spans="1:32" s="77" customFormat="1" ht="12.75">
      <c r="A207" s="77">
        <v>483</v>
      </c>
      <c r="B207" s="77" t="s">
        <v>230</v>
      </c>
      <c r="C207" s="77" t="b">
        <f t="shared" si="46"/>
        <v>1</v>
      </c>
      <c r="D207" s="77">
        <v>483</v>
      </c>
      <c r="E207" s="55" t="s">
        <v>230</v>
      </c>
      <c r="F207" s="56">
        <v>119.95</v>
      </c>
      <c r="G207" s="55">
        <f t="shared" si="44"/>
        <v>427174.34</v>
      </c>
      <c r="H207" s="56">
        <v>21.270000000000003</v>
      </c>
      <c r="I207" s="3">
        <f t="shared" si="47"/>
        <v>37874</v>
      </c>
      <c r="J207" s="3">
        <v>9.24</v>
      </c>
      <c r="K207" s="57">
        <v>0</v>
      </c>
      <c r="L207" s="57">
        <f t="shared" si="48"/>
        <v>17702.55</v>
      </c>
      <c r="M207" s="3">
        <f t="shared" si="49"/>
        <v>0</v>
      </c>
      <c r="N207" s="64">
        <v>0</v>
      </c>
      <c r="O207" s="57">
        <f t="shared" si="50"/>
        <v>0</v>
      </c>
      <c r="P207" s="58">
        <v>0</v>
      </c>
      <c r="Q207" s="58">
        <f t="shared" si="51"/>
        <v>0</v>
      </c>
      <c r="R207" s="59">
        <f t="shared" si="52"/>
        <v>482750.89</v>
      </c>
      <c r="S207" s="65">
        <v>907272</v>
      </c>
      <c r="T207" s="61">
        <f t="shared" si="53"/>
        <v>0</v>
      </c>
      <c r="U207" s="58">
        <v>0</v>
      </c>
      <c r="V207" s="62">
        <f t="shared" si="54"/>
        <v>0</v>
      </c>
      <c r="W207" s="61">
        <v>0</v>
      </c>
      <c r="X207" s="57">
        <f t="shared" si="45"/>
        <v>0</v>
      </c>
      <c r="Y207" s="62">
        <f t="shared" si="55"/>
        <v>0</v>
      </c>
      <c r="Z207" s="57">
        <v>0</v>
      </c>
      <c r="AA207" s="62">
        <f t="shared" si="56"/>
        <v>0</v>
      </c>
      <c r="AB207" s="63">
        <f t="shared" si="57"/>
        <v>0</v>
      </c>
      <c r="AE207" s="62"/>
      <c r="AF207" s="54"/>
    </row>
    <row r="208" spans="1:32" s="77" customFormat="1" ht="12.75">
      <c r="A208" s="77">
        <v>485</v>
      </c>
      <c r="B208" s="77" t="s">
        <v>231</v>
      </c>
      <c r="C208" s="77" t="b">
        <f t="shared" si="46"/>
        <v>1</v>
      </c>
      <c r="D208" s="77">
        <v>485</v>
      </c>
      <c r="E208" s="55" t="s">
        <v>231</v>
      </c>
      <c r="F208" s="56">
        <v>979.02</v>
      </c>
      <c r="G208" s="55">
        <f t="shared" si="44"/>
        <v>3486554.56</v>
      </c>
      <c r="H208" s="56">
        <v>431.95</v>
      </c>
      <c r="I208" s="3">
        <f t="shared" si="47"/>
        <v>769143.13</v>
      </c>
      <c r="J208" s="3">
        <v>124.97</v>
      </c>
      <c r="K208" s="57">
        <v>22.229999999999997</v>
      </c>
      <c r="L208" s="57">
        <f t="shared" si="48"/>
        <v>239425.02</v>
      </c>
      <c r="M208" s="3">
        <f t="shared" si="49"/>
        <v>15489.2</v>
      </c>
      <c r="N208" s="64">
        <v>7.18</v>
      </c>
      <c r="O208" s="57">
        <f t="shared" si="50"/>
        <v>5002.81</v>
      </c>
      <c r="P208" s="58">
        <v>0</v>
      </c>
      <c r="Q208" s="58">
        <f t="shared" si="51"/>
        <v>0</v>
      </c>
      <c r="R208" s="59">
        <f t="shared" si="52"/>
        <v>4515614.72</v>
      </c>
      <c r="S208" s="65">
        <v>3559778</v>
      </c>
      <c r="T208" s="61">
        <f t="shared" si="53"/>
        <v>955836.7199999997</v>
      </c>
      <c r="U208" s="58">
        <v>79050</v>
      </c>
      <c r="V208" s="62">
        <f t="shared" si="54"/>
        <v>75888</v>
      </c>
      <c r="W208" s="61">
        <v>1139624.4899999993</v>
      </c>
      <c r="X208" s="57">
        <f t="shared" si="45"/>
        <v>1823399</v>
      </c>
      <c r="Y208" s="62">
        <f t="shared" si="55"/>
        <v>1031724.7199999997</v>
      </c>
      <c r="Z208" s="57">
        <v>1021070.0599999996</v>
      </c>
      <c r="AA208" s="62">
        <f t="shared" si="56"/>
        <v>970016.56</v>
      </c>
      <c r="AB208" s="63">
        <f t="shared" si="57"/>
        <v>1031724.7199999997</v>
      </c>
      <c r="AE208" s="62"/>
      <c r="AF208" s="54"/>
    </row>
    <row r="209" spans="1:32" s="77" customFormat="1" ht="12.75">
      <c r="A209" s="77">
        <v>487</v>
      </c>
      <c r="B209" s="77" t="s">
        <v>232</v>
      </c>
      <c r="C209" s="77" t="b">
        <f t="shared" si="46"/>
        <v>1</v>
      </c>
      <c r="D209" s="77">
        <v>487</v>
      </c>
      <c r="E209" s="55" t="s">
        <v>232</v>
      </c>
      <c r="F209" s="56">
        <v>28</v>
      </c>
      <c r="G209" s="55">
        <f t="shared" si="44"/>
        <v>99715.56</v>
      </c>
      <c r="H209" s="56">
        <v>6</v>
      </c>
      <c r="I209" s="3">
        <f t="shared" si="47"/>
        <v>10683.78</v>
      </c>
      <c r="J209" s="3">
        <v>5</v>
      </c>
      <c r="K209" s="57">
        <v>0</v>
      </c>
      <c r="L209" s="57">
        <f t="shared" si="48"/>
        <v>9579.3</v>
      </c>
      <c r="M209" s="3">
        <f t="shared" si="49"/>
        <v>0</v>
      </c>
      <c r="N209" s="64">
        <v>0</v>
      </c>
      <c r="O209" s="57">
        <f t="shared" si="50"/>
        <v>0</v>
      </c>
      <c r="P209" s="58">
        <v>0</v>
      </c>
      <c r="Q209" s="58">
        <f t="shared" si="51"/>
        <v>0</v>
      </c>
      <c r="R209" s="59">
        <f t="shared" si="52"/>
        <v>119978.64</v>
      </c>
      <c r="S209" s="65">
        <v>119433</v>
      </c>
      <c r="T209" s="61">
        <f t="shared" si="53"/>
        <v>545.6399999999994</v>
      </c>
      <c r="U209" s="58">
        <v>28775</v>
      </c>
      <c r="V209" s="62">
        <f t="shared" si="54"/>
        <v>27624</v>
      </c>
      <c r="W209" s="61">
        <v>31077</v>
      </c>
      <c r="X209" s="57">
        <f t="shared" si="45"/>
        <v>49723</v>
      </c>
      <c r="Y209" s="62">
        <f t="shared" si="55"/>
        <v>28169.64</v>
      </c>
      <c r="Z209" s="57">
        <v>27624</v>
      </c>
      <c r="AA209" s="62">
        <f t="shared" si="56"/>
        <v>26242.8</v>
      </c>
      <c r="AB209" s="63">
        <f t="shared" si="57"/>
        <v>28169.64</v>
      </c>
      <c r="AE209" s="62"/>
      <c r="AF209" s="54"/>
    </row>
    <row r="210" spans="1:32" s="77" customFormat="1" ht="12.75">
      <c r="A210" s="77">
        <v>489</v>
      </c>
      <c r="B210" s="77" t="s">
        <v>233</v>
      </c>
      <c r="C210" s="77" t="b">
        <f t="shared" si="46"/>
        <v>1</v>
      </c>
      <c r="D210" s="77">
        <v>489</v>
      </c>
      <c r="E210" s="55" t="s">
        <v>233</v>
      </c>
      <c r="F210" s="56">
        <v>28.46</v>
      </c>
      <c r="G210" s="55">
        <f t="shared" si="44"/>
        <v>101353.74</v>
      </c>
      <c r="H210" s="56">
        <v>7.5</v>
      </c>
      <c r="I210" s="3">
        <f t="shared" si="47"/>
        <v>13354.73</v>
      </c>
      <c r="J210" s="3">
        <v>5.96</v>
      </c>
      <c r="K210" s="57">
        <v>0</v>
      </c>
      <c r="L210" s="57">
        <f t="shared" si="48"/>
        <v>11418.53</v>
      </c>
      <c r="M210" s="3">
        <f t="shared" si="49"/>
        <v>0</v>
      </c>
      <c r="N210" s="64">
        <v>0</v>
      </c>
      <c r="O210" s="57">
        <f t="shared" si="50"/>
        <v>0</v>
      </c>
      <c r="P210" s="58">
        <v>0</v>
      </c>
      <c r="Q210" s="58">
        <f t="shared" si="51"/>
        <v>0</v>
      </c>
      <c r="R210" s="59">
        <f t="shared" si="52"/>
        <v>126127</v>
      </c>
      <c r="S210" s="65">
        <v>110319</v>
      </c>
      <c r="T210" s="61">
        <f t="shared" si="53"/>
        <v>15808</v>
      </c>
      <c r="U210" s="58">
        <v>58638</v>
      </c>
      <c r="V210" s="62">
        <f t="shared" si="54"/>
        <v>56292.48</v>
      </c>
      <c r="W210" s="61">
        <v>58638</v>
      </c>
      <c r="X210" s="57">
        <f t="shared" si="45"/>
        <v>93821</v>
      </c>
      <c r="Y210" s="62">
        <f t="shared" si="55"/>
        <v>72100.48000000001</v>
      </c>
      <c r="Z210" s="57">
        <v>63260.01</v>
      </c>
      <c r="AA210" s="62">
        <f t="shared" si="56"/>
        <v>60097.01</v>
      </c>
      <c r="AB210" s="63">
        <f t="shared" si="57"/>
        <v>72100.48000000001</v>
      </c>
      <c r="AE210" s="62"/>
      <c r="AF210" s="54"/>
    </row>
    <row r="211" spans="1:32" s="77" customFormat="1" ht="12.75">
      <c r="A211" s="77">
        <v>491</v>
      </c>
      <c r="B211" s="77" t="s">
        <v>234</v>
      </c>
      <c r="C211" s="77" t="b">
        <f t="shared" si="46"/>
        <v>1</v>
      </c>
      <c r="D211" s="77">
        <v>491</v>
      </c>
      <c r="E211" s="55" t="s">
        <v>234</v>
      </c>
      <c r="F211" s="56">
        <v>1512.3899999999999</v>
      </c>
      <c r="G211" s="55">
        <f t="shared" si="44"/>
        <v>5386029.14</v>
      </c>
      <c r="H211" s="56">
        <v>706.4499999999999</v>
      </c>
      <c r="I211" s="3">
        <f t="shared" si="47"/>
        <v>1257926.06</v>
      </c>
      <c r="J211" s="3">
        <v>308.06</v>
      </c>
      <c r="K211" s="57">
        <v>70.56</v>
      </c>
      <c r="L211" s="57">
        <f t="shared" si="48"/>
        <v>590199.83</v>
      </c>
      <c r="M211" s="3">
        <f t="shared" si="49"/>
        <v>49164.09</v>
      </c>
      <c r="N211" s="64">
        <v>6.73</v>
      </c>
      <c r="O211" s="57">
        <f t="shared" si="50"/>
        <v>4689.26</v>
      </c>
      <c r="P211" s="58">
        <v>0</v>
      </c>
      <c r="Q211" s="58">
        <f t="shared" si="51"/>
        <v>0</v>
      </c>
      <c r="R211" s="59">
        <f t="shared" si="52"/>
        <v>7288008.379999999</v>
      </c>
      <c r="S211" s="65">
        <v>1950396</v>
      </c>
      <c r="T211" s="61">
        <f t="shared" si="53"/>
        <v>5337612.379999999</v>
      </c>
      <c r="U211" s="58">
        <v>2249150</v>
      </c>
      <c r="V211" s="62">
        <f t="shared" si="54"/>
        <v>2159184</v>
      </c>
      <c r="W211" s="61">
        <v>7811169.1</v>
      </c>
      <c r="X211" s="57">
        <f t="shared" si="45"/>
        <v>12497871</v>
      </c>
      <c r="Y211" s="62">
        <f t="shared" si="55"/>
        <v>7496796.379999999</v>
      </c>
      <c r="Z211" s="57">
        <v>7555463.899999999</v>
      </c>
      <c r="AA211" s="62">
        <f t="shared" si="56"/>
        <v>7177690.71</v>
      </c>
      <c r="AB211" s="63">
        <f t="shared" si="57"/>
        <v>7496796.379999999</v>
      </c>
      <c r="AE211" s="62"/>
      <c r="AF211" s="54"/>
    </row>
    <row r="212" spans="1:32" s="77" customFormat="1" ht="12.75">
      <c r="A212" s="77">
        <v>495</v>
      </c>
      <c r="B212" s="77" t="s">
        <v>235</v>
      </c>
      <c r="C212" s="77" t="b">
        <f t="shared" si="46"/>
        <v>1</v>
      </c>
      <c r="D212" s="77">
        <v>495</v>
      </c>
      <c r="E212" s="55" t="s">
        <v>235</v>
      </c>
      <c r="F212" s="56">
        <v>92.94</v>
      </c>
      <c r="G212" s="55">
        <f t="shared" si="44"/>
        <v>330984.43</v>
      </c>
      <c r="H212" s="56">
        <v>3</v>
      </c>
      <c r="I212" s="3">
        <f t="shared" si="47"/>
        <v>5341.89</v>
      </c>
      <c r="J212" s="3">
        <v>25.73</v>
      </c>
      <c r="K212" s="57">
        <v>0</v>
      </c>
      <c r="L212" s="57">
        <f t="shared" si="48"/>
        <v>49295.08</v>
      </c>
      <c r="M212" s="3">
        <f t="shared" si="49"/>
        <v>0</v>
      </c>
      <c r="N212" s="64">
        <v>0</v>
      </c>
      <c r="O212" s="57">
        <f t="shared" si="50"/>
        <v>0</v>
      </c>
      <c r="P212" s="58">
        <v>0</v>
      </c>
      <c r="Q212" s="58">
        <f t="shared" si="51"/>
        <v>0</v>
      </c>
      <c r="R212" s="59">
        <f t="shared" si="52"/>
        <v>385621.4</v>
      </c>
      <c r="S212" s="65">
        <v>305630</v>
      </c>
      <c r="T212" s="61">
        <f t="shared" si="53"/>
        <v>79991.40000000002</v>
      </c>
      <c r="U212" s="58">
        <v>19516</v>
      </c>
      <c r="V212" s="62">
        <f t="shared" si="54"/>
        <v>18735.36</v>
      </c>
      <c r="W212" s="61">
        <v>21077</v>
      </c>
      <c r="X212" s="57">
        <f t="shared" si="45"/>
        <v>33723</v>
      </c>
      <c r="Y212" s="62">
        <f t="shared" si="55"/>
        <v>33723</v>
      </c>
      <c r="Z212" s="57">
        <v>33723</v>
      </c>
      <c r="AA212" s="62">
        <f t="shared" si="56"/>
        <v>32036.85</v>
      </c>
      <c r="AB212" s="63">
        <f t="shared" si="57"/>
        <v>79991.40000000002</v>
      </c>
      <c r="AE212" s="62"/>
      <c r="AF212" s="54"/>
    </row>
    <row r="213" spans="1:32" s="77" customFormat="1" ht="12.75">
      <c r="A213" s="77">
        <v>497</v>
      </c>
      <c r="B213" s="77" t="s">
        <v>236</v>
      </c>
      <c r="C213" s="77" t="b">
        <f t="shared" si="46"/>
        <v>1</v>
      </c>
      <c r="D213" s="77">
        <v>497</v>
      </c>
      <c r="E213" s="55" t="s">
        <v>236</v>
      </c>
      <c r="F213" s="56">
        <v>207.89</v>
      </c>
      <c r="G213" s="55">
        <f t="shared" si="44"/>
        <v>740352.42</v>
      </c>
      <c r="H213" s="56">
        <v>43.77</v>
      </c>
      <c r="I213" s="3">
        <f t="shared" si="47"/>
        <v>77938.18</v>
      </c>
      <c r="J213" s="3">
        <v>26.87</v>
      </c>
      <c r="K213" s="57">
        <v>0</v>
      </c>
      <c r="L213" s="57">
        <f t="shared" si="48"/>
        <v>51479.16</v>
      </c>
      <c r="M213" s="3">
        <f t="shared" si="49"/>
        <v>0</v>
      </c>
      <c r="N213" s="64">
        <v>0</v>
      </c>
      <c r="O213" s="57">
        <f t="shared" si="50"/>
        <v>0</v>
      </c>
      <c r="P213" s="58">
        <v>0</v>
      </c>
      <c r="Q213" s="58">
        <f t="shared" si="51"/>
        <v>0</v>
      </c>
      <c r="R213" s="59">
        <f t="shared" si="52"/>
        <v>869769.7600000001</v>
      </c>
      <c r="S213" s="65">
        <v>446383</v>
      </c>
      <c r="T213" s="61">
        <f t="shared" si="53"/>
        <v>423386.7600000001</v>
      </c>
      <c r="U213" s="58">
        <v>43324</v>
      </c>
      <c r="V213" s="62">
        <f t="shared" si="54"/>
        <v>41591.04</v>
      </c>
      <c r="W213" s="61">
        <v>445680.9</v>
      </c>
      <c r="X213" s="57">
        <f t="shared" si="45"/>
        <v>713089</v>
      </c>
      <c r="Y213" s="62">
        <f t="shared" si="55"/>
        <v>464977.8000000001</v>
      </c>
      <c r="Z213" s="57">
        <v>445738.98999999993</v>
      </c>
      <c r="AA213" s="62">
        <f t="shared" si="56"/>
        <v>423452.04</v>
      </c>
      <c r="AB213" s="63">
        <f t="shared" si="57"/>
        <v>464977.8000000001</v>
      </c>
      <c r="AE213" s="62"/>
      <c r="AF213" s="54"/>
    </row>
    <row r="214" spans="1:32" s="77" customFormat="1" ht="12.75">
      <c r="A214" s="77">
        <v>499</v>
      </c>
      <c r="B214" s="77" t="s">
        <v>237</v>
      </c>
      <c r="C214" s="77" t="b">
        <f t="shared" si="46"/>
        <v>1</v>
      </c>
      <c r="D214" s="77">
        <v>499</v>
      </c>
      <c r="E214" s="55" t="s">
        <v>237</v>
      </c>
      <c r="F214" s="56">
        <v>45.61</v>
      </c>
      <c r="G214" s="55">
        <f t="shared" si="44"/>
        <v>162429.52</v>
      </c>
      <c r="H214" s="56">
        <v>21.12</v>
      </c>
      <c r="I214" s="3">
        <f t="shared" si="47"/>
        <v>37606.91</v>
      </c>
      <c r="J214" s="3">
        <v>4</v>
      </c>
      <c r="K214" s="57">
        <v>0</v>
      </c>
      <c r="L214" s="57">
        <f t="shared" si="48"/>
        <v>7663.44</v>
      </c>
      <c r="M214" s="3">
        <f t="shared" si="49"/>
        <v>0</v>
      </c>
      <c r="N214" s="64">
        <v>1</v>
      </c>
      <c r="O214" s="57">
        <f t="shared" si="50"/>
        <v>696.77</v>
      </c>
      <c r="P214" s="58">
        <v>0</v>
      </c>
      <c r="Q214" s="58">
        <f t="shared" si="51"/>
        <v>0</v>
      </c>
      <c r="R214" s="59">
        <f t="shared" si="52"/>
        <v>208396.63999999998</v>
      </c>
      <c r="S214" s="65">
        <v>123191</v>
      </c>
      <c r="T214" s="61">
        <f t="shared" si="53"/>
        <v>85205.63999999998</v>
      </c>
      <c r="U214" s="58">
        <v>181655</v>
      </c>
      <c r="V214" s="62">
        <f t="shared" si="54"/>
        <v>174388.8</v>
      </c>
      <c r="W214" s="61">
        <v>270548.07999999996</v>
      </c>
      <c r="X214" s="57">
        <f t="shared" si="45"/>
        <v>432877</v>
      </c>
      <c r="Y214" s="62">
        <f t="shared" si="55"/>
        <v>259594.43999999997</v>
      </c>
      <c r="Z214" s="57">
        <v>280559.7</v>
      </c>
      <c r="AA214" s="62">
        <f t="shared" si="56"/>
        <v>266531.72</v>
      </c>
      <c r="AB214" s="63">
        <f t="shared" si="57"/>
        <v>266531.72</v>
      </c>
      <c r="AE214" s="62"/>
      <c r="AF214" s="54"/>
    </row>
    <row r="215" spans="1:32" s="77" customFormat="1" ht="12.75">
      <c r="A215" s="77">
        <v>501</v>
      </c>
      <c r="B215" s="77" t="s">
        <v>238</v>
      </c>
      <c r="C215" s="77" t="b">
        <f t="shared" si="46"/>
        <v>1</v>
      </c>
      <c r="D215" s="77">
        <v>501</v>
      </c>
      <c r="E215" s="55" t="s">
        <v>238</v>
      </c>
      <c r="F215" s="56">
        <v>105.64</v>
      </c>
      <c r="G215" s="55">
        <f t="shared" si="44"/>
        <v>376212.56</v>
      </c>
      <c r="H215" s="56">
        <v>62</v>
      </c>
      <c r="I215" s="3">
        <f t="shared" si="47"/>
        <v>110399.06</v>
      </c>
      <c r="J215" s="3">
        <v>20.05</v>
      </c>
      <c r="K215" s="57">
        <v>0</v>
      </c>
      <c r="L215" s="57">
        <f t="shared" si="48"/>
        <v>38412.99</v>
      </c>
      <c r="M215" s="3">
        <f t="shared" si="49"/>
        <v>0</v>
      </c>
      <c r="N215" s="64">
        <v>0</v>
      </c>
      <c r="O215" s="57">
        <f t="shared" si="50"/>
        <v>0</v>
      </c>
      <c r="P215" s="58">
        <v>0</v>
      </c>
      <c r="Q215" s="58">
        <f t="shared" si="51"/>
        <v>0</v>
      </c>
      <c r="R215" s="59">
        <f t="shared" si="52"/>
        <v>525024.61</v>
      </c>
      <c r="S215" s="65">
        <v>166607</v>
      </c>
      <c r="T215" s="61">
        <f t="shared" si="53"/>
        <v>358417.61</v>
      </c>
      <c r="U215" s="58">
        <v>195521</v>
      </c>
      <c r="V215" s="62">
        <f t="shared" si="54"/>
        <v>187700.16</v>
      </c>
      <c r="W215" s="61">
        <v>553787.91</v>
      </c>
      <c r="X215" s="57">
        <f t="shared" si="45"/>
        <v>886061</v>
      </c>
      <c r="Y215" s="62">
        <f t="shared" si="55"/>
        <v>546117.77</v>
      </c>
      <c r="Z215" s="57">
        <v>544155.62</v>
      </c>
      <c r="AA215" s="62">
        <f t="shared" si="56"/>
        <v>516947.84</v>
      </c>
      <c r="AB215" s="63">
        <f t="shared" si="57"/>
        <v>546117.77</v>
      </c>
      <c r="AE215" s="62"/>
      <c r="AF215" s="54"/>
    </row>
    <row r="216" spans="1:32" s="77" customFormat="1" ht="12" customHeight="1">
      <c r="A216" s="77">
        <v>503</v>
      </c>
      <c r="B216" s="77" t="s">
        <v>239</v>
      </c>
      <c r="C216" s="77" t="b">
        <f t="shared" si="46"/>
        <v>1</v>
      </c>
      <c r="D216" s="77">
        <v>503</v>
      </c>
      <c r="E216" s="55" t="s">
        <v>239</v>
      </c>
      <c r="F216" s="56">
        <v>149.2</v>
      </c>
      <c r="G216" s="55">
        <f t="shared" si="44"/>
        <v>531341.48</v>
      </c>
      <c r="H216" s="56">
        <v>42.38</v>
      </c>
      <c r="I216" s="3">
        <f t="shared" si="47"/>
        <v>75463.1</v>
      </c>
      <c r="J216" s="3">
        <v>24.09</v>
      </c>
      <c r="K216" s="57">
        <v>0</v>
      </c>
      <c r="L216" s="57">
        <f t="shared" si="48"/>
        <v>46153.07</v>
      </c>
      <c r="M216" s="3">
        <f t="shared" si="49"/>
        <v>0</v>
      </c>
      <c r="N216" s="64">
        <v>1</v>
      </c>
      <c r="O216" s="57">
        <f t="shared" si="50"/>
        <v>696.77</v>
      </c>
      <c r="P216" s="58">
        <v>0</v>
      </c>
      <c r="Q216" s="58">
        <f t="shared" si="51"/>
        <v>0</v>
      </c>
      <c r="R216" s="59">
        <f t="shared" si="52"/>
        <v>653654.4199999999</v>
      </c>
      <c r="S216" s="65">
        <v>588201</v>
      </c>
      <c r="T216" s="61">
        <f t="shared" si="53"/>
        <v>65453.419999999925</v>
      </c>
      <c r="U216" s="58">
        <v>0</v>
      </c>
      <c r="V216" s="62">
        <f t="shared" si="54"/>
        <v>0</v>
      </c>
      <c r="W216" s="61">
        <v>0</v>
      </c>
      <c r="X216" s="57">
        <f t="shared" si="45"/>
        <v>0</v>
      </c>
      <c r="Y216" s="62">
        <f t="shared" si="55"/>
        <v>0</v>
      </c>
      <c r="Z216" s="57">
        <v>0</v>
      </c>
      <c r="AA216" s="62">
        <f t="shared" si="56"/>
        <v>0</v>
      </c>
      <c r="AB216" s="63">
        <f t="shared" si="57"/>
        <v>65453.419999999925</v>
      </c>
      <c r="AE216" s="62"/>
      <c r="AF216" s="54"/>
    </row>
    <row r="217" spans="1:32" s="77" customFormat="1" ht="12.75">
      <c r="A217" s="77">
        <v>507</v>
      </c>
      <c r="B217" s="77" t="s">
        <v>240</v>
      </c>
      <c r="C217" s="77" t="b">
        <f t="shared" si="46"/>
        <v>1</v>
      </c>
      <c r="D217" s="77">
        <v>507</v>
      </c>
      <c r="E217" s="55" t="s">
        <v>240</v>
      </c>
      <c r="F217" s="56">
        <v>611.95</v>
      </c>
      <c r="G217" s="55">
        <f t="shared" si="44"/>
        <v>2179319.18</v>
      </c>
      <c r="H217" s="56">
        <v>81.97</v>
      </c>
      <c r="I217" s="3">
        <f t="shared" si="47"/>
        <v>145958.24</v>
      </c>
      <c r="J217" s="3">
        <v>87.94</v>
      </c>
      <c r="K217" s="57">
        <v>0</v>
      </c>
      <c r="L217" s="57">
        <f t="shared" si="48"/>
        <v>168480.73</v>
      </c>
      <c r="M217" s="3">
        <f t="shared" si="49"/>
        <v>0</v>
      </c>
      <c r="N217" s="64">
        <v>5.84</v>
      </c>
      <c r="O217" s="57">
        <f t="shared" si="50"/>
        <v>4069.14</v>
      </c>
      <c r="P217" s="58">
        <v>0</v>
      </c>
      <c r="Q217" s="58">
        <f t="shared" si="51"/>
        <v>0</v>
      </c>
      <c r="R217" s="59">
        <f t="shared" si="52"/>
        <v>2497827.29</v>
      </c>
      <c r="S217" s="65">
        <v>1029467</v>
      </c>
      <c r="T217" s="61">
        <f t="shared" si="53"/>
        <v>1468360.29</v>
      </c>
      <c r="U217" s="58">
        <v>639922</v>
      </c>
      <c r="V217" s="62">
        <f t="shared" si="54"/>
        <v>614325.12</v>
      </c>
      <c r="W217" s="61">
        <v>2247082.4499999997</v>
      </c>
      <c r="X217" s="57">
        <f t="shared" si="45"/>
        <v>3595332</v>
      </c>
      <c r="Y217" s="62">
        <f t="shared" si="55"/>
        <v>2082685.4100000001</v>
      </c>
      <c r="Z217" s="57">
        <v>2092069.12</v>
      </c>
      <c r="AA217" s="62">
        <f t="shared" si="56"/>
        <v>1987465.66</v>
      </c>
      <c r="AB217" s="63">
        <f t="shared" si="57"/>
        <v>2082685.4100000001</v>
      </c>
      <c r="AE217" s="62"/>
      <c r="AF217" s="54"/>
    </row>
    <row r="218" spans="1:32" s="77" customFormat="1" ht="12.75">
      <c r="A218" s="77">
        <v>509</v>
      </c>
      <c r="B218" s="77" t="s">
        <v>241</v>
      </c>
      <c r="C218" s="77" t="b">
        <f t="shared" si="46"/>
        <v>1</v>
      </c>
      <c r="D218" s="77">
        <v>509</v>
      </c>
      <c r="E218" s="55" t="s">
        <v>241</v>
      </c>
      <c r="F218" s="56">
        <v>80.06</v>
      </c>
      <c r="G218" s="55">
        <f t="shared" si="44"/>
        <v>285115.28</v>
      </c>
      <c r="H218" s="56">
        <v>52.28</v>
      </c>
      <c r="I218" s="3">
        <f t="shared" si="47"/>
        <v>93091.34</v>
      </c>
      <c r="J218" s="3">
        <v>18.14</v>
      </c>
      <c r="K218" s="57">
        <v>0</v>
      </c>
      <c r="L218" s="57">
        <f t="shared" si="48"/>
        <v>34753.7</v>
      </c>
      <c r="M218" s="3">
        <f t="shared" si="49"/>
        <v>0</v>
      </c>
      <c r="N218" s="64">
        <v>1</v>
      </c>
      <c r="O218" s="57">
        <f t="shared" si="50"/>
        <v>696.77</v>
      </c>
      <c r="P218" s="58">
        <v>0</v>
      </c>
      <c r="Q218" s="58">
        <f t="shared" si="51"/>
        <v>0</v>
      </c>
      <c r="R218" s="59">
        <f t="shared" si="52"/>
        <v>413657.09</v>
      </c>
      <c r="S218" s="65">
        <v>104843</v>
      </c>
      <c r="T218" s="61">
        <f t="shared" si="53"/>
        <v>308814.09</v>
      </c>
      <c r="U218" s="58">
        <v>489246</v>
      </c>
      <c r="V218" s="62">
        <f t="shared" si="54"/>
        <v>469676.16</v>
      </c>
      <c r="W218" s="61">
        <v>837004.0700000001</v>
      </c>
      <c r="X218" s="57">
        <f t="shared" si="45"/>
        <v>1339207</v>
      </c>
      <c r="Y218" s="62">
        <f t="shared" si="55"/>
        <v>778490.25</v>
      </c>
      <c r="Z218" s="57">
        <v>748596.4700000001</v>
      </c>
      <c r="AA218" s="62">
        <f t="shared" si="56"/>
        <v>711166.65</v>
      </c>
      <c r="AB218" s="63">
        <f t="shared" si="57"/>
        <v>778490.25</v>
      </c>
      <c r="AE218" s="62"/>
      <c r="AF218" s="54"/>
    </row>
    <row r="219" spans="1:32" s="77" customFormat="1" ht="12.75">
      <c r="A219" s="77">
        <v>511</v>
      </c>
      <c r="B219" s="77" t="s">
        <v>242</v>
      </c>
      <c r="C219" s="77" t="b">
        <f t="shared" si="46"/>
        <v>1</v>
      </c>
      <c r="D219" s="77">
        <v>511</v>
      </c>
      <c r="E219" s="55" t="s">
        <v>242</v>
      </c>
      <c r="F219" s="56">
        <v>1245.76</v>
      </c>
      <c r="G219" s="55">
        <f t="shared" si="44"/>
        <v>4436487.72</v>
      </c>
      <c r="H219" s="56">
        <v>82.09</v>
      </c>
      <c r="I219" s="3">
        <f t="shared" si="47"/>
        <v>146171.92</v>
      </c>
      <c r="J219" s="3">
        <v>129.29</v>
      </c>
      <c r="K219" s="57">
        <v>5.22</v>
      </c>
      <c r="L219" s="57">
        <f t="shared" si="48"/>
        <v>247701.54</v>
      </c>
      <c r="M219" s="3">
        <f t="shared" si="49"/>
        <v>3637.14</v>
      </c>
      <c r="N219" s="64">
        <v>5</v>
      </c>
      <c r="O219" s="57">
        <f t="shared" si="50"/>
        <v>3483.85</v>
      </c>
      <c r="P219" s="58">
        <v>0</v>
      </c>
      <c r="Q219" s="58">
        <f t="shared" si="51"/>
        <v>0</v>
      </c>
      <c r="R219" s="59">
        <f t="shared" si="52"/>
        <v>4837482.169999999</v>
      </c>
      <c r="S219" s="65">
        <v>2860071</v>
      </c>
      <c r="T219" s="61">
        <f t="shared" si="53"/>
        <v>1977411.169999999</v>
      </c>
      <c r="U219" s="58">
        <v>0</v>
      </c>
      <c r="V219" s="62">
        <f t="shared" si="54"/>
        <v>0</v>
      </c>
      <c r="W219" s="61">
        <v>1851763</v>
      </c>
      <c r="X219" s="57">
        <f t="shared" si="45"/>
        <v>2962821</v>
      </c>
      <c r="Y219" s="62">
        <f t="shared" si="55"/>
        <v>1977411.169999999</v>
      </c>
      <c r="Z219" s="57">
        <v>1943469.5899999999</v>
      </c>
      <c r="AA219" s="62">
        <f t="shared" si="56"/>
        <v>1846296.11</v>
      </c>
      <c r="AB219" s="63">
        <f t="shared" si="57"/>
        <v>1977411.169999999</v>
      </c>
      <c r="AE219" s="62"/>
      <c r="AF219" s="54"/>
    </row>
    <row r="220" spans="1:32" s="77" customFormat="1" ht="12.75">
      <c r="A220" s="77">
        <v>512</v>
      </c>
      <c r="B220" s="78" t="s">
        <v>243</v>
      </c>
      <c r="C220" s="79" t="b">
        <f t="shared" si="46"/>
        <v>1</v>
      </c>
      <c r="D220" s="61">
        <v>512</v>
      </c>
      <c r="E220" s="55" t="s">
        <v>243</v>
      </c>
      <c r="F220" s="56">
        <v>58.65</v>
      </c>
      <c r="G220" s="55">
        <f t="shared" si="44"/>
        <v>208868.49</v>
      </c>
      <c r="H220" s="56">
        <v>8.5</v>
      </c>
      <c r="I220" s="3">
        <f t="shared" si="47"/>
        <v>15135.36</v>
      </c>
      <c r="J220" s="3">
        <v>7.85</v>
      </c>
      <c r="K220" s="57">
        <v>0</v>
      </c>
      <c r="L220" s="57">
        <f t="shared" si="48"/>
        <v>15039.5</v>
      </c>
      <c r="M220" s="3">
        <f t="shared" si="49"/>
        <v>0</v>
      </c>
      <c r="N220" s="64">
        <v>0</v>
      </c>
      <c r="O220" s="57">
        <f t="shared" si="50"/>
        <v>0</v>
      </c>
      <c r="P220" s="58">
        <v>0</v>
      </c>
      <c r="Q220" s="58">
        <f t="shared" si="51"/>
        <v>0</v>
      </c>
      <c r="R220" s="59">
        <f t="shared" si="52"/>
        <v>239043.34999999998</v>
      </c>
      <c r="S220" s="65">
        <v>323694</v>
      </c>
      <c r="T220" s="61">
        <f t="shared" si="53"/>
        <v>0</v>
      </c>
      <c r="U220" s="58">
        <v>0</v>
      </c>
      <c r="V220" s="62">
        <f t="shared" si="54"/>
        <v>0</v>
      </c>
      <c r="W220" s="61">
        <v>0</v>
      </c>
      <c r="X220" s="57">
        <f t="shared" si="45"/>
        <v>0</v>
      </c>
      <c r="Y220" s="62">
        <f t="shared" si="55"/>
        <v>0</v>
      </c>
      <c r="Z220" s="57">
        <v>0</v>
      </c>
      <c r="AA220" s="62">
        <f t="shared" si="56"/>
        <v>0</v>
      </c>
      <c r="AB220" s="63">
        <f t="shared" si="57"/>
        <v>0</v>
      </c>
      <c r="AE220" s="62"/>
      <c r="AF220" s="54"/>
    </row>
    <row r="221" spans="1:32" s="77" customFormat="1" ht="12.75">
      <c r="A221" s="77">
        <v>513</v>
      </c>
      <c r="B221" s="77" t="s">
        <v>244</v>
      </c>
      <c r="C221" s="77" t="b">
        <f t="shared" si="46"/>
        <v>1</v>
      </c>
      <c r="D221" s="77">
        <v>513</v>
      </c>
      <c r="E221" s="55" t="s">
        <v>244</v>
      </c>
      <c r="F221" s="56">
        <v>73.73</v>
      </c>
      <c r="G221" s="55">
        <f t="shared" si="44"/>
        <v>262572.44</v>
      </c>
      <c r="H221" s="56">
        <v>24.36</v>
      </c>
      <c r="I221" s="3">
        <f t="shared" si="47"/>
        <v>43376.15</v>
      </c>
      <c r="J221" s="3">
        <v>11.95</v>
      </c>
      <c r="K221" s="57">
        <v>0</v>
      </c>
      <c r="L221" s="57">
        <f t="shared" si="48"/>
        <v>22894.53</v>
      </c>
      <c r="M221" s="3">
        <f t="shared" si="49"/>
        <v>0</v>
      </c>
      <c r="N221" s="64">
        <v>0</v>
      </c>
      <c r="O221" s="57">
        <f t="shared" si="50"/>
        <v>0</v>
      </c>
      <c r="P221" s="58">
        <v>0</v>
      </c>
      <c r="Q221" s="58">
        <f t="shared" si="51"/>
        <v>0</v>
      </c>
      <c r="R221" s="59">
        <f t="shared" si="52"/>
        <v>328843.12</v>
      </c>
      <c r="S221" s="65">
        <v>117525</v>
      </c>
      <c r="T221" s="61">
        <f t="shared" si="53"/>
        <v>211318.12</v>
      </c>
      <c r="U221" s="58">
        <v>398234</v>
      </c>
      <c r="V221" s="62">
        <f t="shared" si="54"/>
        <v>382304.64</v>
      </c>
      <c r="W221" s="61">
        <v>623493</v>
      </c>
      <c r="X221" s="57">
        <f t="shared" si="45"/>
        <v>997589</v>
      </c>
      <c r="Y221" s="62">
        <f t="shared" si="55"/>
        <v>593622.76</v>
      </c>
      <c r="Z221" s="57">
        <v>612047.17</v>
      </c>
      <c r="AA221" s="62">
        <f t="shared" si="56"/>
        <v>581444.81</v>
      </c>
      <c r="AB221" s="63">
        <f t="shared" si="57"/>
        <v>593622.76</v>
      </c>
      <c r="AE221" s="62"/>
      <c r="AF221" s="54"/>
    </row>
    <row r="222" spans="1:32" s="77" customFormat="1" ht="12.75">
      <c r="A222" s="77">
        <v>514</v>
      </c>
      <c r="B222" s="77" t="s">
        <v>245</v>
      </c>
      <c r="C222" s="77" t="b">
        <f t="shared" si="46"/>
        <v>1</v>
      </c>
      <c r="D222" s="77">
        <v>514</v>
      </c>
      <c r="E222" s="55" t="s">
        <v>245</v>
      </c>
      <c r="F222" s="56">
        <v>0</v>
      </c>
      <c r="G222" s="55">
        <f t="shared" si="44"/>
        <v>0</v>
      </c>
      <c r="H222" s="56">
        <v>0</v>
      </c>
      <c r="I222" s="3">
        <f t="shared" si="47"/>
        <v>0</v>
      </c>
      <c r="J222" s="3">
        <v>0</v>
      </c>
      <c r="K222" s="57">
        <v>0</v>
      </c>
      <c r="L222" s="57">
        <f t="shared" si="48"/>
        <v>0</v>
      </c>
      <c r="M222" s="3">
        <f t="shared" si="49"/>
        <v>0</v>
      </c>
      <c r="N222" s="64">
        <v>0</v>
      </c>
      <c r="O222" s="57">
        <f t="shared" si="50"/>
        <v>0</v>
      </c>
      <c r="P222" s="58">
        <v>0</v>
      </c>
      <c r="Q222" s="58">
        <f t="shared" si="51"/>
        <v>0</v>
      </c>
      <c r="R222" s="59">
        <f t="shared" si="52"/>
        <v>0</v>
      </c>
      <c r="S222" s="65">
        <v>30244</v>
      </c>
      <c r="T222" s="61">
        <f t="shared" si="53"/>
        <v>0</v>
      </c>
      <c r="U222" s="58">
        <v>0</v>
      </c>
      <c r="V222" s="62">
        <f t="shared" si="54"/>
        <v>0</v>
      </c>
      <c r="W222" s="61">
        <v>0</v>
      </c>
      <c r="X222" s="57">
        <f t="shared" si="45"/>
        <v>0</v>
      </c>
      <c r="Y222" s="62">
        <f t="shared" si="55"/>
        <v>0</v>
      </c>
      <c r="Z222" s="57">
        <v>0</v>
      </c>
      <c r="AA222" s="62">
        <f t="shared" si="56"/>
        <v>0</v>
      </c>
      <c r="AB222" s="63">
        <f t="shared" si="57"/>
        <v>0</v>
      </c>
      <c r="AE222" s="62"/>
      <c r="AF222" s="54"/>
    </row>
    <row r="223" spans="1:32" s="77" customFormat="1" ht="12.75">
      <c r="A223" s="77">
        <v>515</v>
      </c>
      <c r="B223" s="77" t="s">
        <v>246</v>
      </c>
      <c r="C223" s="77" t="b">
        <f t="shared" si="46"/>
        <v>1</v>
      </c>
      <c r="D223" s="77">
        <v>515</v>
      </c>
      <c r="E223" s="55" t="s">
        <v>246</v>
      </c>
      <c r="F223" s="56">
        <v>381.99</v>
      </c>
      <c r="G223" s="55">
        <f t="shared" si="44"/>
        <v>1360369.53</v>
      </c>
      <c r="H223" s="56">
        <v>75.73</v>
      </c>
      <c r="I223" s="3">
        <f t="shared" si="47"/>
        <v>134847.11</v>
      </c>
      <c r="J223" s="3">
        <v>49.68</v>
      </c>
      <c r="K223" s="57">
        <v>1</v>
      </c>
      <c r="L223" s="57">
        <f t="shared" si="48"/>
        <v>95179.92</v>
      </c>
      <c r="M223" s="3">
        <f t="shared" si="49"/>
        <v>696.77</v>
      </c>
      <c r="N223" s="64">
        <v>0</v>
      </c>
      <c r="O223" s="57">
        <f t="shared" si="50"/>
        <v>0</v>
      </c>
      <c r="P223" s="58">
        <v>0</v>
      </c>
      <c r="Q223" s="58">
        <f t="shared" si="51"/>
        <v>0</v>
      </c>
      <c r="R223" s="59">
        <f t="shared" si="52"/>
        <v>1591093.33</v>
      </c>
      <c r="S223" s="65">
        <v>2947522</v>
      </c>
      <c r="T223" s="61">
        <f t="shared" si="53"/>
        <v>0</v>
      </c>
      <c r="U223" s="58">
        <v>18441</v>
      </c>
      <c r="V223" s="62">
        <f t="shared" si="54"/>
        <v>0</v>
      </c>
      <c r="W223" s="61">
        <v>18441</v>
      </c>
      <c r="X223" s="57">
        <f t="shared" si="45"/>
        <v>29506</v>
      </c>
      <c r="Y223" s="62">
        <f t="shared" si="55"/>
        <v>0</v>
      </c>
      <c r="Z223" s="57">
        <v>17703.36</v>
      </c>
      <c r="AA223" s="62">
        <f t="shared" si="56"/>
        <v>16818.19</v>
      </c>
      <c r="AB223" s="63">
        <f t="shared" si="57"/>
        <v>16818.19</v>
      </c>
      <c r="AE223" s="62"/>
      <c r="AF223" s="54"/>
    </row>
    <row r="224" spans="1:32" s="77" customFormat="1" ht="12.75">
      <c r="A224" s="77">
        <v>519</v>
      </c>
      <c r="B224" s="77" t="s">
        <v>247</v>
      </c>
      <c r="C224" s="77" t="b">
        <f t="shared" si="46"/>
        <v>1</v>
      </c>
      <c r="D224" s="77">
        <v>519</v>
      </c>
      <c r="E224" s="55" t="s">
        <v>247</v>
      </c>
      <c r="F224" s="56">
        <v>77.89999999999999</v>
      </c>
      <c r="G224" s="55">
        <f t="shared" si="44"/>
        <v>277422.93</v>
      </c>
      <c r="H224" s="56">
        <v>12.47</v>
      </c>
      <c r="I224" s="3">
        <f t="shared" si="47"/>
        <v>22204.46</v>
      </c>
      <c r="J224" s="3">
        <v>6</v>
      </c>
      <c r="K224" s="57">
        <v>0</v>
      </c>
      <c r="L224" s="57">
        <f t="shared" si="48"/>
        <v>11495.16</v>
      </c>
      <c r="M224" s="3">
        <f t="shared" si="49"/>
        <v>0</v>
      </c>
      <c r="N224" s="64">
        <v>0</v>
      </c>
      <c r="O224" s="57">
        <f t="shared" si="50"/>
        <v>0</v>
      </c>
      <c r="P224" s="58">
        <v>0</v>
      </c>
      <c r="Q224" s="58">
        <f t="shared" si="51"/>
        <v>0</v>
      </c>
      <c r="R224" s="59">
        <f t="shared" si="52"/>
        <v>311122.55</v>
      </c>
      <c r="S224" s="65">
        <v>186349</v>
      </c>
      <c r="T224" s="61">
        <f t="shared" si="53"/>
        <v>124773.54999999999</v>
      </c>
      <c r="U224" s="58">
        <v>68004</v>
      </c>
      <c r="V224" s="62">
        <f t="shared" si="54"/>
        <v>65283.84</v>
      </c>
      <c r="W224" s="61">
        <v>153368</v>
      </c>
      <c r="X224" s="57">
        <f t="shared" si="45"/>
        <v>245389</v>
      </c>
      <c r="Y224" s="62">
        <f t="shared" si="55"/>
        <v>190057.38999999998</v>
      </c>
      <c r="Z224" s="57">
        <v>192019.73999999996</v>
      </c>
      <c r="AA224" s="62">
        <f t="shared" si="56"/>
        <v>182418.75</v>
      </c>
      <c r="AB224" s="63">
        <f t="shared" si="57"/>
        <v>190057.38999999998</v>
      </c>
      <c r="AE224" s="62"/>
      <c r="AF224" s="54"/>
    </row>
    <row r="225" spans="1:32" s="77" customFormat="1" ht="12.75">
      <c r="A225" s="77">
        <v>521</v>
      </c>
      <c r="B225" s="77" t="s">
        <v>248</v>
      </c>
      <c r="C225" s="77" t="b">
        <f t="shared" si="46"/>
        <v>1</v>
      </c>
      <c r="D225" s="77">
        <v>521</v>
      </c>
      <c r="E225" s="55" t="s">
        <v>248</v>
      </c>
      <c r="F225" s="56">
        <v>280.74</v>
      </c>
      <c r="G225" s="55">
        <f t="shared" si="44"/>
        <v>999790.94</v>
      </c>
      <c r="H225" s="56">
        <v>60.76</v>
      </c>
      <c r="I225" s="3">
        <f t="shared" si="47"/>
        <v>108191.08</v>
      </c>
      <c r="J225" s="3">
        <v>28.580000000000002</v>
      </c>
      <c r="K225" s="57">
        <v>4.99</v>
      </c>
      <c r="L225" s="57">
        <f t="shared" si="48"/>
        <v>54755.28</v>
      </c>
      <c r="M225" s="3">
        <f t="shared" si="49"/>
        <v>3476.88</v>
      </c>
      <c r="N225" s="64">
        <v>0.99</v>
      </c>
      <c r="O225" s="57">
        <f t="shared" si="50"/>
        <v>689.8</v>
      </c>
      <c r="P225" s="58">
        <v>0</v>
      </c>
      <c r="Q225" s="58">
        <f t="shared" si="51"/>
        <v>0</v>
      </c>
      <c r="R225" s="59">
        <f t="shared" si="52"/>
        <v>1166903.98</v>
      </c>
      <c r="S225" s="65">
        <v>619775</v>
      </c>
      <c r="T225" s="61">
        <f t="shared" si="53"/>
        <v>547128.98</v>
      </c>
      <c r="U225" s="58">
        <v>0</v>
      </c>
      <c r="V225" s="62">
        <f t="shared" si="54"/>
        <v>0</v>
      </c>
      <c r="W225" s="61">
        <v>463050</v>
      </c>
      <c r="X225" s="57">
        <f t="shared" si="45"/>
        <v>740880</v>
      </c>
      <c r="Y225" s="62">
        <f t="shared" si="55"/>
        <v>547128.98</v>
      </c>
      <c r="Z225" s="57">
        <v>516960.32000000007</v>
      </c>
      <c r="AA225" s="62">
        <f t="shared" si="56"/>
        <v>491112.3</v>
      </c>
      <c r="AB225" s="63">
        <f t="shared" si="57"/>
        <v>547128.98</v>
      </c>
      <c r="AE225" s="62"/>
      <c r="AF225" s="54"/>
    </row>
    <row r="226" spans="1:32" s="77" customFormat="1" ht="12.75">
      <c r="A226" s="77">
        <v>523</v>
      </c>
      <c r="B226" s="77" t="s">
        <v>249</v>
      </c>
      <c r="C226" s="77" t="b">
        <f t="shared" si="46"/>
        <v>1</v>
      </c>
      <c r="D226" s="77">
        <v>523</v>
      </c>
      <c r="E226" s="55" t="s">
        <v>249</v>
      </c>
      <c r="F226" s="56">
        <v>830.98</v>
      </c>
      <c r="G226" s="55">
        <f t="shared" si="44"/>
        <v>2959344.14</v>
      </c>
      <c r="H226" s="56">
        <v>332.18</v>
      </c>
      <c r="I226" s="3">
        <f t="shared" si="47"/>
        <v>591489.67</v>
      </c>
      <c r="J226" s="3">
        <v>154.76000000000002</v>
      </c>
      <c r="K226" s="57">
        <v>10.48</v>
      </c>
      <c r="L226" s="57">
        <f t="shared" si="48"/>
        <v>296498.49</v>
      </c>
      <c r="M226" s="3">
        <f t="shared" si="49"/>
        <v>7302.15</v>
      </c>
      <c r="N226" s="64">
        <v>3.89</v>
      </c>
      <c r="O226" s="57">
        <f t="shared" si="50"/>
        <v>2710.44</v>
      </c>
      <c r="P226" s="58">
        <v>0</v>
      </c>
      <c r="Q226" s="58">
        <f t="shared" si="51"/>
        <v>0</v>
      </c>
      <c r="R226" s="59">
        <f t="shared" si="52"/>
        <v>3857344.8899999997</v>
      </c>
      <c r="S226" s="65">
        <v>1253707</v>
      </c>
      <c r="T226" s="61">
        <f t="shared" si="53"/>
        <v>2603637.8899999997</v>
      </c>
      <c r="U226" s="58">
        <v>2769932</v>
      </c>
      <c r="V226" s="62">
        <f t="shared" si="54"/>
        <v>2659134.72</v>
      </c>
      <c r="W226" s="61">
        <v>5512048.39</v>
      </c>
      <c r="X226" s="57">
        <f t="shared" si="45"/>
        <v>8819277</v>
      </c>
      <c r="Y226" s="62">
        <f t="shared" si="55"/>
        <v>5262772.609999999</v>
      </c>
      <c r="Z226" s="57">
        <v>5285715.53</v>
      </c>
      <c r="AA226" s="62">
        <f t="shared" si="56"/>
        <v>5021429.75</v>
      </c>
      <c r="AB226" s="63">
        <f t="shared" si="57"/>
        <v>5262772.609999999</v>
      </c>
      <c r="AE226" s="62"/>
      <c r="AF226" s="54"/>
    </row>
    <row r="227" spans="1:32" s="77" customFormat="1" ht="12.75">
      <c r="A227" s="77">
        <v>525</v>
      </c>
      <c r="B227" s="77" t="s">
        <v>250</v>
      </c>
      <c r="C227" s="77" t="b">
        <f t="shared" si="46"/>
        <v>1</v>
      </c>
      <c r="D227" s="77">
        <v>525</v>
      </c>
      <c r="E227" s="55" t="s">
        <v>250</v>
      </c>
      <c r="F227" s="56">
        <v>288.56</v>
      </c>
      <c r="G227" s="55">
        <f t="shared" si="44"/>
        <v>1027640.07</v>
      </c>
      <c r="H227" s="56">
        <v>157.6</v>
      </c>
      <c r="I227" s="3">
        <f t="shared" si="47"/>
        <v>280627.29</v>
      </c>
      <c r="J227" s="3">
        <v>46.14</v>
      </c>
      <c r="K227" s="57">
        <v>1</v>
      </c>
      <c r="L227" s="57">
        <f t="shared" si="48"/>
        <v>88397.78</v>
      </c>
      <c r="M227" s="3">
        <f t="shared" si="49"/>
        <v>696.77</v>
      </c>
      <c r="N227" s="64">
        <v>4.44</v>
      </c>
      <c r="O227" s="57">
        <f t="shared" si="50"/>
        <v>3093.66</v>
      </c>
      <c r="P227" s="58">
        <v>0</v>
      </c>
      <c r="Q227" s="58">
        <f t="shared" si="51"/>
        <v>0</v>
      </c>
      <c r="R227" s="59">
        <f t="shared" si="52"/>
        <v>1400455.5699999998</v>
      </c>
      <c r="S227" s="65">
        <v>752804</v>
      </c>
      <c r="T227" s="61">
        <f t="shared" si="53"/>
        <v>647651.5699999998</v>
      </c>
      <c r="U227" s="58">
        <v>111214</v>
      </c>
      <c r="V227" s="62">
        <f t="shared" si="54"/>
        <v>106765.44</v>
      </c>
      <c r="W227" s="61">
        <v>812135</v>
      </c>
      <c r="X227" s="57">
        <f t="shared" si="45"/>
        <v>1299416</v>
      </c>
      <c r="Y227" s="62">
        <f t="shared" si="55"/>
        <v>754417.0099999998</v>
      </c>
      <c r="Z227" s="57">
        <v>818076.1300000001</v>
      </c>
      <c r="AA227" s="62">
        <f t="shared" si="56"/>
        <v>777172.32</v>
      </c>
      <c r="AB227" s="63">
        <f t="shared" si="57"/>
        <v>777172.32</v>
      </c>
      <c r="AE227" s="62"/>
      <c r="AF227" s="54"/>
    </row>
    <row r="228" spans="1:32" s="77" customFormat="1" ht="12.75">
      <c r="A228" s="77">
        <v>527</v>
      </c>
      <c r="B228" s="77" t="s">
        <v>251</v>
      </c>
      <c r="C228" s="77" t="b">
        <f t="shared" si="46"/>
        <v>1</v>
      </c>
      <c r="D228" s="77">
        <v>527</v>
      </c>
      <c r="E228" s="55" t="s">
        <v>251</v>
      </c>
      <c r="F228" s="56">
        <v>146.45</v>
      </c>
      <c r="G228" s="55">
        <f t="shared" si="44"/>
        <v>521547.99</v>
      </c>
      <c r="H228" s="56">
        <v>28.07</v>
      </c>
      <c r="I228" s="3">
        <f t="shared" si="47"/>
        <v>49982.28</v>
      </c>
      <c r="J228" s="3">
        <v>20.58</v>
      </c>
      <c r="K228" s="57">
        <v>1</v>
      </c>
      <c r="L228" s="57">
        <f t="shared" si="48"/>
        <v>39428.4</v>
      </c>
      <c r="M228" s="3">
        <f t="shared" si="49"/>
        <v>696.77</v>
      </c>
      <c r="N228" s="64">
        <v>1</v>
      </c>
      <c r="O228" s="57">
        <f t="shared" si="50"/>
        <v>696.77</v>
      </c>
      <c r="P228" s="58">
        <v>0</v>
      </c>
      <c r="Q228" s="58">
        <f t="shared" si="51"/>
        <v>0</v>
      </c>
      <c r="R228" s="59">
        <f t="shared" si="52"/>
        <v>612352.2100000001</v>
      </c>
      <c r="S228" s="65">
        <v>339314</v>
      </c>
      <c r="T228" s="61">
        <f t="shared" si="53"/>
        <v>273038.2100000001</v>
      </c>
      <c r="U228" s="58">
        <v>84695</v>
      </c>
      <c r="V228" s="62">
        <f t="shared" si="54"/>
        <v>81307.2</v>
      </c>
      <c r="W228" s="61">
        <v>414458.43</v>
      </c>
      <c r="X228" s="57">
        <f t="shared" si="45"/>
        <v>663133</v>
      </c>
      <c r="Y228" s="62">
        <f t="shared" si="55"/>
        <v>354345.4100000001</v>
      </c>
      <c r="Z228" s="57">
        <v>342146.1700000001</v>
      </c>
      <c r="AA228" s="62">
        <f t="shared" si="56"/>
        <v>325038.86</v>
      </c>
      <c r="AB228" s="63">
        <f t="shared" si="57"/>
        <v>354345.4100000001</v>
      </c>
      <c r="AE228" s="62"/>
      <c r="AF228" s="54"/>
    </row>
    <row r="229" spans="1:32" s="77" customFormat="1" ht="12.75">
      <c r="A229" s="77">
        <v>531</v>
      </c>
      <c r="B229" s="77" t="s">
        <v>252</v>
      </c>
      <c r="C229" s="77" t="b">
        <f t="shared" si="46"/>
        <v>1</v>
      </c>
      <c r="D229" s="77">
        <v>531</v>
      </c>
      <c r="E229" s="55" t="s">
        <v>252</v>
      </c>
      <c r="F229" s="56">
        <v>286.56</v>
      </c>
      <c r="G229" s="55">
        <f t="shared" si="44"/>
        <v>1020517.53</v>
      </c>
      <c r="H229" s="56">
        <v>132.39</v>
      </c>
      <c r="I229" s="3">
        <f t="shared" si="47"/>
        <v>235737.61</v>
      </c>
      <c r="J229" s="3">
        <v>33.26</v>
      </c>
      <c r="K229" s="57">
        <v>0</v>
      </c>
      <c r="L229" s="57">
        <f t="shared" si="48"/>
        <v>63721.5</v>
      </c>
      <c r="M229" s="3">
        <f t="shared" si="49"/>
        <v>0</v>
      </c>
      <c r="N229" s="64">
        <v>1</v>
      </c>
      <c r="O229" s="57">
        <f t="shared" si="50"/>
        <v>696.77</v>
      </c>
      <c r="P229" s="58">
        <v>0</v>
      </c>
      <c r="Q229" s="58">
        <f t="shared" si="51"/>
        <v>0</v>
      </c>
      <c r="R229" s="59">
        <f t="shared" si="52"/>
        <v>1320673.4100000001</v>
      </c>
      <c r="S229" s="65">
        <v>776862</v>
      </c>
      <c r="T229" s="61">
        <f t="shared" si="53"/>
        <v>543811.4100000001</v>
      </c>
      <c r="U229" s="58">
        <v>153102</v>
      </c>
      <c r="V229" s="62">
        <f t="shared" si="54"/>
        <v>146977.92</v>
      </c>
      <c r="W229" s="61">
        <v>554575.9199999999</v>
      </c>
      <c r="X229" s="57">
        <f t="shared" si="45"/>
        <v>887321</v>
      </c>
      <c r="Y229" s="62">
        <f t="shared" si="55"/>
        <v>690789.3300000002</v>
      </c>
      <c r="Z229" s="57">
        <v>631435.9700000001</v>
      </c>
      <c r="AA229" s="62">
        <f t="shared" si="56"/>
        <v>599864.17</v>
      </c>
      <c r="AB229" s="63">
        <f t="shared" si="57"/>
        <v>690789.3300000002</v>
      </c>
      <c r="AE229" s="62"/>
      <c r="AF229" s="54"/>
    </row>
    <row r="230" spans="1:32" s="77" customFormat="1" ht="12.75">
      <c r="A230" s="77">
        <v>532</v>
      </c>
      <c r="B230" s="77" t="s">
        <v>253</v>
      </c>
      <c r="C230" s="77" t="b">
        <f t="shared" si="46"/>
        <v>1</v>
      </c>
      <c r="D230" s="77">
        <v>532</v>
      </c>
      <c r="E230" s="55" t="s">
        <v>253</v>
      </c>
      <c r="F230" s="56">
        <v>481.8</v>
      </c>
      <c r="G230" s="55">
        <f t="shared" si="44"/>
        <v>1715819.89</v>
      </c>
      <c r="H230" s="56">
        <v>178.25</v>
      </c>
      <c r="I230" s="3">
        <f t="shared" si="47"/>
        <v>317397.3</v>
      </c>
      <c r="J230" s="3">
        <v>77.49</v>
      </c>
      <c r="K230" s="57">
        <v>4.5</v>
      </c>
      <c r="L230" s="57">
        <f t="shared" si="48"/>
        <v>148459.99</v>
      </c>
      <c r="M230" s="3">
        <f t="shared" si="49"/>
        <v>3135.47</v>
      </c>
      <c r="N230" s="64">
        <v>1.27</v>
      </c>
      <c r="O230" s="57">
        <f t="shared" si="50"/>
        <v>884.9</v>
      </c>
      <c r="P230" s="58">
        <v>0.6</v>
      </c>
      <c r="Q230" s="58">
        <f t="shared" si="51"/>
        <v>2136.76</v>
      </c>
      <c r="R230" s="59">
        <f t="shared" si="52"/>
        <v>2187834.3099999996</v>
      </c>
      <c r="S230" s="65">
        <v>1115974</v>
      </c>
      <c r="T230" s="61">
        <f t="shared" si="53"/>
        <v>1071860.3099999996</v>
      </c>
      <c r="U230" s="58">
        <v>566664</v>
      </c>
      <c r="V230" s="62">
        <f t="shared" si="54"/>
        <v>543997.44</v>
      </c>
      <c r="W230" s="61">
        <v>1316451</v>
      </c>
      <c r="X230" s="57">
        <f t="shared" si="45"/>
        <v>2106322</v>
      </c>
      <c r="Y230" s="62">
        <f t="shared" si="55"/>
        <v>1615857.7499999995</v>
      </c>
      <c r="Z230" s="57">
        <v>1622976.54</v>
      </c>
      <c r="AA230" s="62">
        <f t="shared" si="56"/>
        <v>1541827.71</v>
      </c>
      <c r="AB230" s="63">
        <f t="shared" si="57"/>
        <v>1615857.7499999995</v>
      </c>
      <c r="AE230" s="62"/>
      <c r="AF230" s="54"/>
    </row>
    <row r="231" spans="1:32" s="77" customFormat="1" ht="12.75">
      <c r="A231" s="77">
        <v>535</v>
      </c>
      <c r="B231" s="77" t="s">
        <v>254</v>
      </c>
      <c r="C231" s="77" t="b">
        <f t="shared" si="46"/>
        <v>1</v>
      </c>
      <c r="D231" s="77">
        <v>535</v>
      </c>
      <c r="E231" s="55" t="s">
        <v>254</v>
      </c>
      <c r="F231" s="56">
        <v>265.82</v>
      </c>
      <c r="G231" s="55">
        <f t="shared" si="44"/>
        <v>946656.79</v>
      </c>
      <c r="H231" s="56">
        <v>104.36999999999999</v>
      </c>
      <c r="I231" s="3">
        <f t="shared" si="47"/>
        <v>185844.35</v>
      </c>
      <c r="J231" s="3">
        <v>36.66</v>
      </c>
      <c r="K231" s="57">
        <v>0</v>
      </c>
      <c r="L231" s="57">
        <f t="shared" si="48"/>
        <v>70235.43</v>
      </c>
      <c r="M231" s="3">
        <f t="shared" si="49"/>
        <v>0</v>
      </c>
      <c r="N231" s="64">
        <v>3</v>
      </c>
      <c r="O231" s="57">
        <f t="shared" si="50"/>
        <v>2090.31</v>
      </c>
      <c r="P231" s="58">
        <v>0.53</v>
      </c>
      <c r="Q231" s="58">
        <f t="shared" si="51"/>
        <v>1887.47</v>
      </c>
      <c r="R231" s="59">
        <f t="shared" si="52"/>
        <v>1206714.35</v>
      </c>
      <c r="S231" s="65">
        <v>219456</v>
      </c>
      <c r="T231" s="61">
        <f t="shared" si="53"/>
        <v>987258.3500000001</v>
      </c>
      <c r="U231" s="58">
        <v>1085559</v>
      </c>
      <c r="V231" s="62">
        <f t="shared" si="54"/>
        <v>1042136.64</v>
      </c>
      <c r="W231" s="61">
        <v>2129821.19</v>
      </c>
      <c r="X231" s="57">
        <f t="shared" si="45"/>
        <v>3407714</v>
      </c>
      <c r="Y231" s="62">
        <f t="shared" si="55"/>
        <v>2029394.9900000002</v>
      </c>
      <c r="Z231" s="57">
        <v>2015062.26</v>
      </c>
      <c r="AA231" s="62">
        <f t="shared" si="56"/>
        <v>1914309.15</v>
      </c>
      <c r="AB231" s="63">
        <f t="shared" si="57"/>
        <v>2029394.9900000002</v>
      </c>
      <c r="AE231" s="62"/>
      <c r="AF231" s="54"/>
    </row>
    <row r="232" spans="1:32" s="77" customFormat="1" ht="12.75">
      <c r="A232" s="77">
        <v>537</v>
      </c>
      <c r="B232" s="77" t="s">
        <v>255</v>
      </c>
      <c r="C232" s="77" t="b">
        <f t="shared" si="46"/>
        <v>1</v>
      </c>
      <c r="D232" s="77">
        <v>537</v>
      </c>
      <c r="E232" s="55" t="s">
        <v>255</v>
      </c>
      <c r="F232" s="56">
        <v>257.38</v>
      </c>
      <c r="G232" s="55">
        <f t="shared" si="44"/>
        <v>916599.67</v>
      </c>
      <c r="H232" s="56">
        <v>61.5</v>
      </c>
      <c r="I232" s="3">
        <f t="shared" si="47"/>
        <v>109508.75</v>
      </c>
      <c r="J232" s="3">
        <v>40.51</v>
      </c>
      <c r="K232" s="57">
        <v>0</v>
      </c>
      <c r="L232" s="57">
        <f t="shared" si="48"/>
        <v>77611.49</v>
      </c>
      <c r="M232" s="3">
        <f t="shared" si="49"/>
        <v>0</v>
      </c>
      <c r="N232" s="64">
        <v>2</v>
      </c>
      <c r="O232" s="57">
        <f t="shared" si="50"/>
        <v>1393.54</v>
      </c>
      <c r="P232" s="58">
        <v>0</v>
      </c>
      <c r="Q232" s="58">
        <f t="shared" si="51"/>
        <v>0</v>
      </c>
      <c r="R232" s="59">
        <f t="shared" si="52"/>
        <v>1105113.4500000002</v>
      </c>
      <c r="S232" s="65">
        <v>2438023</v>
      </c>
      <c r="T232" s="61">
        <f t="shared" si="53"/>
        <v>0</v>
      </c>
      <c r="U232" s="58">
        <v>201448</v>
      </c>
      <c r="V232" s="62">
        <f t="shared" si="54"/>
        <v>0</v>
      </c>
      <c r="W232" s="61">
        <v>201448</v>
      </c>
      <c r="X232" s="57">
        <f t="shared" si="45"/>
        <v>322317</v>
      </c>
      <c r="Y232" s="62">
        <f t="shared" si="55"/>
        <v>0</v>
      </c>
      <c r="Z232" s="57">
        <v>193390.08</v>
      </c>
      <c r="AA232" s="62">
        <f t="shared" si="56"/>
        <v>183720.58</v>
      </c>
      <c r="AB232" s="63">
        <f t="shared" si="57"/>
        <v>183720.58</v>
      </c>
      <c r="AE232" s="62"/>
      <c r="AF232" s="54"/>
    </row>
    <row r="233" spans="1:32" s="77" customFormat="1" ht="12.75">
      <c r="A233" s="77">
        <v>539</v>
      </c>
      <c r="B233" s="77" t="s">
        <v>256</v>
      </c>
      <c r="C233" s="77" t="b">
        <f t="shared" si="46"/>
        <v>1</v>
      </c>
      <c r="D233" s="77">
        <v>539</v>
      </c>
      <c r="E233" s="55" t="s">
        <v>256</v>
      </c>
      <c r="F233" s="56">
        <v>155.39000000000001</v>
      </c>
      <c r="G233" s="55">
        <f t="shared" si="44"/>
        <v>553385.75</v>
      </c>
      <c r="H233" s="56">
        <v>47.31</v>
      </c>
      <c r="I233" s="3">
        <f t="shared" si="47"/>
        <v>84241.61</v>
      </c>
      <c r="J233" s="3">
        <v>15.3</v>
      </c>
      <c r="K233" s="57">
        <v>1</v>
      </c>
      <c r="L233" s="57">
        <f t="shared" si="48"/>
        <v>29312.66</v>
      </c>
      <c r="M233" s="3">
        <f t="shared" si="49"/>
        <v>696.77</v>
      </c>
      <c r="N233" s="64">
        <v>0</v>
      </c>
      <c r="O233" s="57">
        <f t="shared" si="50"/>
        <v>0</v>
      </c>
      <c r="P233" s="58">
        <v>0</v>
      </c>
      <c r="Q233" s="58">
        <f t="shared" si="51"/>
        <v>0</v>
      </c>
      <c r="R233" s="59">
        <f t="shared" si="52"/>
        <v>667636.79</v>
      </c>
      <c r="S233" s="65">
        <v>294983</v>
      </c>
      <c r="T233" s="61">
        <f t="shared" si="53"/>
        <v>372653.79000000004</v>
      </c>
      <c r="U233" s="58">
        <v>426902</v>
      </c>
      <c r="V233" s="62">
        <f t="shared" si="54"/>
        <v>409825.92</v>
      </c>
      <c r="W233" s="61">
        <v>810911.61</v>
      </c>
      <c r="X233" s="57">
        <f t="shared" si="45"/>
        <v>1297459</v>
      </c>
      <c r="Y233" s="62">
        <f t="shared" si="55"/>
        <v>782479.71</v>
      </c>
      <c r="Z233" s="57">
        <v>763674.64</v>
      </c>
      <c r="AA233" s="62">
        <f t="shared" si="56"/>
        <v>725490.91</v>
      </c>
      <c r="AB233" s="63">
        <f t="shared" si="57"/>
        <v>782479.71</v>
      </c>
      <c r="AE233" s="62"/>
      <c r="AF233" s="54"/>
    </row>
    <row r="234" spans="1:32" s="77" customFormat="1" ht="12.75">
      <c r="A234" s="77">
        <v>543</v>
      </c>
      <c r="B234" s="77" t="s">
        <v>257</v>
      </c>
      <c r="C234" s="77" t="b">
        <f t="shared" si="46"/>
        <v>1</v>
      </c>
      <c r="D234" s="77">
        <v>543</v>
      </c>
      <c r="E234" s="55" t="s">
        <v>257</v>
      </c>
      <c r="F234" s="56">
        <v>588.33</v>
      </c>
      <c r="G234" s="55">
        <f t="shared" si="44"/>
        <v>2095201.98</v>
      </c>
      <c r="H234" s="56">
        <v>242.66000000000003</v>
      </c>
      <c r="I234" s="3">
        <f t="shared" si="47"/>
        <v>432087.68</v>
      </c>
      <c r="J234" s="3">
        <v>66.33</v>
      </c>
      <c r="K234" s="57">
        <v>2.3</v>
      </c>
      <c r="L234" s="57">
        <f t="shared" si="48"/>
        <v>127078.99</v>
      </c>
      <c r="M234" s="3">
        <f t="shared" si="49"/>
        <v>1602.57</v>
      </c>
      <c r="N234" s="64">
        <v>4</v>
      </c>
      <c r="O234" s="57">
        <f t="shared" si="50"/>
        <v>2787.08</v>
      </c>
      <c r="P234" s="58">
        <v>0</v>
      </c>
      <c r="Q234" s="58">
        <f t="shared" si="51"/>
        <v>0</v>
      </c>
      <c r="R234" s="59">
        <f t="shared" si="52"/>
        <v>2658758.3000000003</v>
      </c>
      <c r="S234" s="65">
        <v>2054878</v>
      </c>
      <c r="T234" s="61">
        <f t="shared" si="53"/>
        <v>603880.3000000003</v>
      </c>
      <c r="U234" s="58">
        <v>644897</v>
      </c>
      <c r="V234" s="62">
        <f t="shared" si="54"/>
        <v>619101.12</v>
      </c>
      <c r="W234" s="61">
        <v>1175316.37</v>
      </c>
      <c r="X234" s="57">
        <f t="shared" si="45"/>
        <v>1880506</v>
      </c>
      <c r="Y234" s="62">
        <f t="shared" si="55"/>
        <v>1222981.4200000004</v>
      </c>
      <c r="Z234" s="57">
        <v>1226033.3800000004</v>
      </c>
      <c r="AA234" s="62">
        <f t="shared" si="56"/>
        <v>1164731.71</v>
      </c>
      <c r="AB234" s="63">
        <f t="shared" si="57"/>
        <v>1222981.4200000004</v>
      </c>
      <c r="AE234" s="62"/>
      <c r="AF234" s="54"/>
    </row>
    <row r="235" spans="1:32" s="77" customFormat="1" ht="12.75">
      <c r="A235" s="77">
        <v>545</v>
      </c>
      <c r="B235" s="77" t="s">
        <v>258</v>
      </c>
      <c r="C235" s="77" t="b">
        <f t="shared" si="46"/>
        <v>1</v>
      </c>
      <c r="D235" s="77">
        <v>545</v>
      </c>
      <c r="E235" s="55" t="s">
        <v>258</v>
      </c>
      <c r="F235" s="56">
        <v>403.76</v>
      </c>
      <c r="G235" s="55">
        <f t="shared" si="44"/>
        <v>1437898.38</v>
      </c>
      <c r="H235" s="56">
        <v>111.49</v>
      </c>
      <c r="I235" s="3">
        <f t="shared" si="47"/>
        <v>198522.44</v>
      </c>
      <c r="J235" s="3">
        <v>51.6</v>
      </c>
      <c r="K235" s="57">
        <v>3</v>
      </c>
      <c r="L235" s="57">
        <f t="shared" si="48"/>
        <v>98858.38</v>
      </c>
      <c r="M235" s="3">
        <f t="shared" si="49"/>
        <v>2090.31</v>
      </c>
      <c r="N235" s="64">
        <v>1</v>
      </c>
      <c r="O235" s="57">
        <f t="shared" si="50"/>
        <v>696.77</v>
      </c>
      <c r="P235" s="58">
        <v>0</v>
      </c>
      <c r="Q235" s="58">
        <f t="shared" si="51"/>
        <v>0</v>
      </c>
      <c r="R235" s="59">
        <f t="shared" si="52"/>
        <v>1738066.2799999998</v>
      </c>
      <c r="S235" s="65">
        <v>868008</v>
      </c>
      <c r="T235" s="61">
        <f t="shared" si="53"/>
        <v>870058.2799999998</v>
      </c>
      <c r="U235" s="58">
        <v>386221</v>
      </c>
      <c r="V235" s="62">
        <f t="shared" si="54"/>
        <v>370772.16</v>
      </c>
      <c r="W235" s="61">
        <v>1152854.53</v>
      </c>
      <c r="X235" s="57">
        <f t="shared" si="45"/>
        <v>1844567</v>
      </c>
      <c r="Y235" s="62">
        <f t="shared" si="55"/>
        <v>1240830.4399999997</v>
      </c>
      <c r="Z235" s="57">
        <v>1234869.7799999998</v>
      </c>
      <c r="AA235" s="62">
        <f t="shared" si="56"/>
        <v>1173126.29</v>
      </c>
      <c r="AB235" s="63">
        <f t="shared" si="57"/>
        <v>1240830.4399999997</v>
      </c>
      <c r="AE235" s="62"/>
      <c r="AF235" s="54"/>
    </row>
    <row r="236" spans="1:32" s="77" customFormat="1" ht="12.75">
      <c r="A236" s="77">
        <v>547</v>
      </c>
      <c r="B236" s="77" t="s">
        <v>259</v>
      </c>
      <c r="C236" s="77" t="b">
        <f t="shared" si="46"/>
        <v>1</v>
      </c>
      <c r="D236" s="77">
        <v>547</v>
      </c>
      <c r="E236" s="55" t="s">
        <v>259</v>
      </c>
      <c r="F236" s="56">
        <v>334.93</v>
      </c>
      <c r="G236" s="55">
        <f t="shared" si="44"/>
        <v>1192776.16</v>
      </c>
      <c r="H236" s="56">
        <v>98.21</v>
      </c>
      <c r="I236" s="3">
        <f t="shared" si="47"/>
        <v>174875.67</v>
      </c>
      <c r="J236" s="3">
        <v>51.66</v>
      </c>
      <c r="K236" s="57">
        <v>0.88</v>
      </c>
      <c r="L236" s="57">
        <f t="shared" si="48"/>
        <v>98973.33</v>
      </c>
      <c r="M236" s="3">
        <f t="shared" si="49"/>
        <v>613.16</v>
      </c>
      <c r="N236" s="64">
        <v>0</v>
      </c>
      <c r="O236" s="57">
        <f t="shared" si="50"/>
        <v>0</v>
      </c>
      <c r="P236" s="58">
        <v>0</v>
      </c>
      <c r="Q236" s="58">
        <f t="shared" si="51"/>
        <v>0</v>
      </c>
      <c r="R236" s="59">
        <f t="shared" si="52"/>
        <v>1467238.3199999998</v>
      </c>
      <c r="S236" s="65">
        <v>619125</v>
      </c>
      <c r="T236" s="61">
        <f t="shared" si="53"/>
        <v>848113.3199999998</v>
      </c>
      <c r="U236" s="58">
        <v>228711</v>
      </c>
      <c r="V236" s="62">
        <f t="shared" si="54"/>
        <v>219562.56</v>
      </c>
      <c r="W236" s="61">
        <v>1104738</v>
      </c>
      <c r="X236" s="57">
        <f t="shared" si="45"/>
        <v>1767581</v>
      </c>
      <c r="Y236" s="62">
        <f t="shared" si="55"/>
        <v>1067675.88</v>
      </c>
      <c r="Z236" s="57">
        <v>1125493.69</v>
      </c>
      <c r="AA236" s="62">
        <f t="shared" si="56"/>
        <v>1069219.01</v>
      </c>
      <c r="AB236" s="63">
        <f t="shared" si="57"/>
        <v>1069219.01</v>
      </c>
      <c r="AE236" s="62"/>
      <c r="AF236" s="54"/>
    </row>
    <row r="237" spans="1:32" s="77" customFormat="1" ht="12.75">
      <c r="A237" s="77">
        <v>549</v>
      </c>
      <c r="B237" s="77" t="s">
        <v>260</v>
      </c>
      <c r="C237" s="77" t="b">
        <f t="shared" si="46"/>
        <v>1</v>
      </c>
      <c r="D237" s="77">
        <v>549</v>
      </c>
      <c r="E237" s="55" t="s">
        <v>260</v>
      </c>
      <c r="F237" s="56">
        <v>103.41000000000001</v>
      </c>
      <c r="G237" s="55">
        <f t="shared" si="44"/>
        <v>368270.93</v>
      </c>
      <c r="H237" s="56">
        <v>38.87</v>
      </c>
      <c r="I237" s="3">
        <f t="shared" si="47"/>
        <v>69213.09</v>
      </c>
      <c r="J237" s="3">
        <v>21.2</v>
      </c>
      <c r="K237" s="57">
        <v>0</v>
      </c>
      <c r="L237" s="57">
        <f t="shared" si="48"/>
        <v>40616.23</v>
      </c>
      <c r="M237" s="3">
        <f t="shared" si="49"/>
        <v>0</v>
      </c>
      <c r="N237" s="64">
        <v>0</v>
      </c>
      <c r="O237" s="57">
        <f t="shared" si="50"/>
        <v>0</v>
      </c>
      <c r="P237" s="58">
        <v>0</v>
      </c>
      <c r="Q237" s="58">
        <f t="shared" si="51"/>
        <v>0</v>
      </c>
      <c r="R237" s="59">
        <f t="shared" si="52"/>
        <v>478100.25</v>
      </c>
      <c r="S237" s="65">
        <v>144837</v>
      </c>
      <c r="T237" s="61">
        <f t="shared" si="53"/>
        <v>333263.25</v>
      </c>
      <c r="U237" s="58">
        <v>421988</v>
      </c>
      <c r="V237" s="62">
        <f t="shared" si="54"/>
        <v>405108.48</v>
      </c>
      <c r="W237" s="61">
        <v>704690.25</v>
      </c>
      <c r="X237" s="57">
        <f t="shared" si="45"/>
        <v>1127504</v>
      </c>
      <c r="Y237" s="62">
        <f t="shared" si="55"/>
        <v>738371.73</v>
      </c>
      <c r="Z237" s="57">
        <v>727580.48</v>
      </c>
      <c r="AA237" s="62">
        <f t="shared" si="56"/>
        <v>691201.46</v>
      </c>
      <c r="AB237" s="63">
        <f t="shared" si="57"/>
        <v>738371.73</v>
      </c>
      <c r="AE237" s="62"/>
      <c r="AF237" s="54"/>
    </row>
    <row r="238" spans="1:32" s="77" customFormat="1" ht="12.75">
      <c r="A238" s="77">
        <v>551</v>
      </c>
      <c r="B238" s="77" t="s">
        <v>261</v>
      </c>
      <c r="C238" s="77" t="b">
        <f t="shared" si="46"/>
        <v>1</v>
      </c>
      <c r="D238" s="77">
        <v>551</v>
      </c>
      <c r="E238" s="55" t="s">
        <v>261</v>
      </c>
      <c r="F238" s="56">
        <v>132.29</v>
      </c>
      <c r="G238" s="55">
        <f t="shared" si="44"/>
        <v>471120.41</v>
      </c>
      <c r="H238" s="56">
        <v>50.37</v>
      </c>
      <c r="I238" s="3">
        <f t="shared" si="47"/>
        <v>89690.33</v>
      </c>
      <c r="J238" s="3">
        <v>18.48</v>
      </c>
      <c r="K238" s="57">
        <v>1</v>
      </c>
      <c r="L238" s="57">
        <f t="shared" si="48"/>
        <v>35405.09</v>
      </c>
      <c r="M238" s="3">
        <f t="shared" si="49"/>
        <v>696.77</v>
      </c>
      <c r="N238" s="64">
        <v>0</v>
      </c>
      <c r="O238" s="57">
        <f t="shared" si="50"/>
        <v>0</v>
      </c>
      <c r="P238" s="58">
        <v>0</v>
      </c>
      <c r="Q238" s="58">
        <f t="shared" si="51"/>
        <v>0</v>
      </c>
      <c r="R238" s="59">
        <f t="shared" si="52"/>
        <v>596912.6</v>
      </c>
      <c r="S238" s="65">
        <v>517711</v>
      </c>
      <c r="T238" s="61">
        <f t="shared" si="53"/>
        <v>79201.59999999998</v>
      </c>
      <c r="U238" s="58">
        <v>0</v>
      </c>
      <c r="V238" s="62">
        <f t="shared" si="54"/>
        <v>0</v>
      </c>
      <c r="W238" s="61">
        <v>42949.1100000001</v>
      </c>
      <c r="X238" s="57">
        <f t="shared" si="45"/>
        <v>68719</v>
      </c>
      <c r="Y238" s="62">
        <f t="shared" si="55"/>
        <v>68719</v>
      </c>
      <c r="Z238" s="57">
        <v>68719</v>
      </c>
      <c r="AA238" s="62">
        <f t="shared" si="56"/>
        <v>65283.05</v>
      </c>
      <c r="AB238" s="63">
        <f t="shared" si="57"/>
        <v>79201.59999999998</v>
      </c>
      <c r="AE238" s="62"/>
      <c r="AF238" s="54"/>
    </row>
    <row r="239" spans="1:32" s="77" customFormat="1" ht="12.75">
      <c r="A239" s="77">
        <v>553</v>
      </c>
      <c r="B239" s="77" t="s">
        <v>262</v>
      </c>
      <c r="C239" s="77" t="b">
        <f t="shared" si="46"/>
        <v>1</v>
      </c>
      <c r="D239" s="77">
        <v>553</v>
      </c>
      <c r="E239" s="55" t="s">
        <v>262</v>
      </c>
      <c r="F239" s="56">
        <v>38.25</v>
      </c>
      <c r="G239" s="55">
        <f t="shared" si="44"/>
        <v>136218.58</v>
      </c>
      <c r="H239" s="56">
        <v>4.470000000000001</v>
      </c>
      <c r="I239" s="3">
        <f t="shared" si="47"/>
        <v>7959.42</v>
      </c>
      <c r="J239" s="3">
        <v>9.53</v>
      </c>
      <c r="K239" s="57">
        <v>1</v>
      </c>
      <c r="L239" s="57">
        <f t="shared" si="48"/>
        <v>18258.15</v>
      </c>
      <c r="M239" s="3">
        <f t="shared" si="49"/>
        <v>696.77</v>
      </c>
      <c r="N239" s="64">
        <v>0</v>
      </c>
      <c r="O239" s="57">
        <f t="shared" si="50"/>
        <v>0</v>
      </c>
      <c r="P239" s="58">
        <v>0</v>
      </c>
      <c r="Q239" s="58">
        <f t="shared" si="51"/>
        <v>0</v>
      </c>
      <c r="R239" s="59">
        <f t="shared" si="52"/>
        <v>163132.91999999998</v>
      </c>
      <c r="S239" s="65">
        <v>872438</v>
      </c>
      <c r="T239" s="61">
        <f t="shared" si="53"/>
        <v>0</v>
      </c>
      <c r="U239" s="58">
        <v>0</v>
      </c>
      <c r="V239" s="62">
        <f t="shared" si="54"/>
        <v>0</v>
      </c>
      <c r="W239" s="61">
        <v>0</v>
      </c>
      <c r="X239" s="57">
        <f t="shared" si="45"/>
        <v>0</v>
      </c>
      <c r="Y239" s="62">
        <f t="shared" si="55"/>
        <v>0</v>
      </c>
      <c r="Z239" s="57">
        <v>0</v>
      </c>
      <c r="AA239" s="62">
        <f t="shared" si="56"/>
        <v>0</v>
      </c>
      <c r="AB239" s="63">
        <f t="shared" si="57"/>
        <v>0</v>
      </c>
      <c r="AE239" s="62"/>
      <c r="AF239" s="54"/>
    </row>
    <row r="240" spans="1:32" s="77" customFormat="1" ht="12.75">
      <c r="A240" s="77">
        <v>555</v>
      </c>
      <c r="B240" s="77" t="s">
        <v>263</v>
      </c>
      <c r="C240" s="77" t="b">
        <f t="shared" si="46"/>
        <v>1</v>
      </c>
      <c r="D240" s="77">
        <v>555</v>
      </c>
      <c r="E240" s="55" t="s">
        <v>263</v>
      </c>
      <c r="F240" s="56">
        <v>1436.3700000000001</v>
      </c>
      <c r="G240" s="55">
        <f t="shared" si="44"/>
        <v>5115301.39</v>
      </c>
      <c r="H240" s="56">
        <v>293.17999999999995</v>
      </c>
      <c r="I240" s="3">
        <f t="shared" si="47"/>
        <v>522045.1</v>
      </c>
      <c r="J240" s="3">
        <v>181.5</v>
      </c>
      <c r="K240" s="57">
        <v>3.32</v>
      </c>
      <c r="L240" s="57">
        <f t="shared" si="48"/>
        <v>347728.59</v>
      </c>
      <c r="M240" s="3">
        <f t="shared" si="49"/>
        <v>2313.28</v>
      </c>
      <c r="N240" s="64">
        <v>9.78</v>
      </c>
      <c r="O240" s="57">
        <f t="shared" si="50"/>
        <v>6814.41</v>
      </c>
      <c r="P240" s="58">
        <v>0</v>
      </c>
      <c r="Q240" s="58">
        <f t="shared" si="51"/>
        <v>0</v>
      </c>
      <c r="R240" s="59">
        <f t="shared" si="52"/>
        <v>5994202.77</v>
      </c>
      <c r="S240" s="65">
        <v>1784462</v>
      </c>
      <c r="T240" s="61">
        <f t="shared" si="53"/>
        <v>4209740.77</v>
      </c>
      <c r="U240" s="58">
        <v>3125899</v>
      </c>
      <c r="V240" s="62">
        <f t="shared" si="54"/>
        <v>3000863.04</v>
      </c>
      <c r="W240" s="61">
        <v>7535792.59</v>
      </c>
      <c r="X240" s="57">
        <f t="shared" si="45"/>
        <v>12057268</v>
      </c>
      <c r="Y240" s="62">
        <f t="shared" si="55"/>
        <v>7210603.81</v>
      </c>
      <c r="Z240" s="57">
        <v>7244122.0200000005</v>
      </c>
      <c r="AA240" s="62">
        <f t="shared" si="56"/>
        <v>6881915.92</v>
      </c>
      <c r="AB240" s="63">
        <f t="shared" si="57"/>
        <v>7210603.81</v>
      </c>
      <c r="AE240" s="62"/>
      <c r="AF240" s="54"/>
    </row>
    <row r="241" spans="1:32" s="77" customFormat="1" ht="12.75">
      <c r="A241" s="77">
        <v>557</v>
      </c>
      <c r="B241" s="77" t="s">
        <v>264</v>
      </c>
      <c r="C241" s="77" t="b">
        <f t="shared" si="46"/>
        <v>1</v>
      </c>
      <c r="D241" s="77">
        <v>557</v>
      </c>
      <c r="E241" s="55" t="s">
        <v>264</v>
      </c>
      <c r="F241" s="56">
        <v>222.54</v>
      </c>
      <c r="G241" s="55">
        <f t="shared" si="44"/>
        <v>792525.03</v>
      </c>
      <c r="H241" s="56">
        <v>37.91</v>
      </c>
      <c r="I241" s="3">
        <f t="shared" si="47"/>
        <v>67503.68</v>
      </c>
      <c r="J241" s="3">
        <v>34.56</v>
      </c>
      <c r="K241" s="57">
        <v>0</v>
      </c>
      <c r="L241" s="57">
        <f t="shared" si="48"/>
        <v>66212.12</v>
      </c>
      <c r="M241" s="3">
        <f t="shared" si="49"/>
        <v>0</v>
      </c>
      <c r="N241" s="64">
        <v>3</v>
      </c>
      <c r="O241" s="57">
        <f t="shared" si="50"/>
        <v>2090.31</v>
      </c>
      <c r="P241" s="58">
        <v>0</v>
      </c>
      <c r="Q241" s="58">
        <f t="shared" si="51"/>
        <v>0</v>
      </c>
      <c r="R241" s="59">
        <f t="shared" si="52"/>
        <v>928331.14</v>
      </c>
      <c r="S241" s="65">
        <v>421516</v>
      </c>
      <c r="T241" s="61">
        <f t="shared" si="53"/>
        <v>506815.14</v>
      </c>
      <c r="U241" s="58">
        <v>12839</v>
      </c>
      <c r="V241" s="62">
        <f t="shared" si="54"/>
        <v>12325.44</v>
      </c>
      <c r="W241" s="61">
        <v>584901.29</v>
      </c>
      <c r="X241" s="57">
        <f t="shared" si="45"/>
        <v>935842</v>
      </c>
      <c r="Y241" s="62">
        <f t="shared" si="55"/>
        <v>519140.58</v>
      </c>
      <c r="Z241" s="57">
        <v>550746.5</v>
      </c>
      <c r="AA241" s="62">
        <f t="shared" si="56"/>
        <v>523209.18</v>
      </c>
      <c r="AB241" s="63">
        <f t="shared" si="57"/>
        <v>523209.18</v>
      </c>
      <c r="AE241" s="62"/>
      <c r="AF241" s="54"/>
    </row>
    <row r="242" spans="1:32" s="77" customFormat="1" ht="12.75">
      <c r="A242" s="77">
        <v>559</v>
      </c>
      <c r="B242" s="77" t="s">
        <v>265</v>
      </c>
      <c r="C242" s="77" t="b">
        <f t="shared" si="46"/>
        <v>1</v>
      </c>
      <c r="D242" s="77">
        <v>559</v>
      </c>
      <c r="E242" s="55" t="s">
        <v>265</v>
      </c>
      <c r="F242" s="56">
        <v>85.8</v>
      </c>
      <c r="G242" s="55">
        <f t="shared" si="44"/>
        <v>305556.97</v>
      </c>
      <c r="H242" s="56">
        <v>49.120000000000005</v>
      </c>
      <c r="I242" s="3">
        <f t="shared" si="47"/>
        <v>87464.55</v>
      </c>
      <c r="J242" s="3">
        <v>13.99</v>
      </c>
      <c r="K242" s="57">
        <v>0</v>
      </c>
      <c r="L242" s="57">
        <f t="shared" si="48"/>
        <v>26802.88</v>
      </c>
      <c r="M242" s="3">
        <f t="shared" si="49"/>
        <v>0</v>
      </c>
      <c r="N242" s="64">
        <v>0</v>
      </c>
      <c r="O242" s="57">
        <f t="shared" si="50"/>
        <v>0</v>
      </c>
      <c r="P242" s="58">
        <v>0</v>
      </c>
      <c r="Q242" s="58">
        <f t="shared" si="51"/>
        <v>0</v>
      </c>
      <c r="R242" s="59">
        <f t="shared" si="52"/>
        <v>419824.39999999997</v>
      </c>
      <c r="S242" s="65">
        <v>202332</v>
      </c>
      <c r="T242" s="61">
        <f t="shared" si="53"/>
        <v>217492.39999999997</v>
      </c>
      <c r="U242" s="58">
        <v>297453</v>
      </c>
      <c r="V242" s="62">
        <f t="shared" si="54"/>
        <v>285554.88</v>
      </c>
      <c r="W242" s="61">
        <v>509718.91</v>
      </c>
      <c r="X242" s="57">
        <f t="shared" si="45"/>
        <v>815550</v>
      </c>
      <c r="Y242" s="62">
        <f t="shared" si="55"/>
        <v>503047.27999999997</v>
      </c>
      <c r="Z242" s="57">
        <v>514296.87</v>
      </c>
      <c r="AA242" s="62">
        <f t="shared" si="56"/>
        <v>488582.03</v>
      </c>
      <c r="AB242" s="63">
        <f t="shared" si="57"/>
        <v>503047.27999999997</v>
      </c>
      <c r="AE242" s="62"/>
      <c r="AF242" s="54"/>
    </row>
    <row r="243" spans="1:32" s="77" customFormat="1" ht="12.75">
      <c r="A243" s="77">
        <v>561</v>
      </c>
      <c r="B243" s="77" t="s">
        <v>266</v>
      </c>
      <c r="C243" s="77" t="b">
        <f t="shared" si="46"/>
        <v>1</v>
      </c>
      <c r="D243" s="77">
        <v>561</v>
      </c>
      <c r="E243" s="55" t="s">
        <v>266</v>
      </c>
      <c r="F243" s="56">
        <v>0</v>
      </c>
      <c r="G243" s="55">
        <f t="shared" si="44"/>
        <v>0</v>
      </c>
      <c r="H243" s="56">
        <v>0</v>
      </c>
      <c r="I243" s="3">
        <f t="shared" si="47"/>
        <v>0</v>
      </c>
      <c r="J243" s="3">
        <v>0</v>
      </c>
      <c r="K243" s="57">
        <v>0</v>
      </c>
      <c r="L243" s="57">
        <f t="shared" si="48"/>
        <v>0</v>
      </c>
      <c r="M243" s="3">
        <f t="shared" si="49"/>
        <v>0</v>
      </c>
      <c r="N243" s="64">
        <v>0</v>
      </c>
      <c r="O243" s="57">
        <f t="shared" si="50"/>
        <v>0</v>
      </c>
      <c r="P243" s="58">
        <v>0</v>
      </c>
      <c r="Q243" s="58">
        <f t="shared" si="51"/>
        <v>0</v>
      </c>
      <c r="R243" s="59">
        <f t="shared" si="52"/>
        <v>0</v>
      </c>
      <c r="S243" s="65">
        <v>18350</v>
      </c>
      <c r="T243" s="61">
        <f t="shared" si="53"/>
        <v>0</v>
      </c>
      <c r="U243" s="58">
        <v>0</v>
      </c>
      <c r="V243" s="62">
        <f t="shared" si="54"/>
        <v>0</v>
      </c>
      <c r="W243" s="61">
        <v>0</v>
      </c>
      <c r="X243" s="57">
        <f t="shared" si="45"/>
        <v>0</v>
      </c>
      <c r="Y243" s="62">
        <f t="shared" si="55"/>
        <v>0</v>
      </c>
      <c r="Z243" s="57">
        <v>0</v>
      </c>
      <c r="AA243" s="62">
        <f t="shared" si="56"/>
        <v>0</v>
      </c>
      <c r="AB243" s="63">
        <f t="shared" si="57"/>
        <v>0</v>
      </c>
      <c r="AE243" s="62"/>
      <c r="AF243" s="54"/>
    </row>
    <row r="244" spans="1:32" s="77" customFormat="1" ht="12.75">
      <c r="A244" s="77">
        <v>563</v>
      </c>
      <c r="B244" s="77" t="s">
        <v>267</v>
      </c>
      <c r="C244" s="77" t="b">
        <f t="shared" si="46"/>
        <v>1</v>
      </c>
      <c r="D244" s="77">
        <v>563</v>
      </c>
      <c r="E244" s="55" t="s">
        <v>267</v>
      </c>
      <c r="F244" s="56">
        <v>200.25</v>
      </c>
      <c r="G244" s="55">
        <f t="shared" si="44"/>
        <v>713144.32</v>
      </c>
      <c r="H244" s="56">
        <v>44.91</v>
      </c>
      <c r="I244" s="3">
        <f t="shared" si="47"/>
        <v>79968.09</v>
      </c>
      <c r="J244" s="3">
        <v>29.67</v>
      </c>
      <c r="K244" s="57">
        <v>0</v>
      </c>
      <c r="L244" s="57">
        <f t="shared" si="48"/>
        <v>56843.57</v>
      </c>
      <c r="M244" s="3">
        <f t="shared" si="49"/>
        <v>0</v>
      </c>
      <c r="N244" s="64">
        <v>0</v>
      </c>
      <c r="O244" s="57">
        <f t="shared" si="50"/>
        <v>0</v>
      </c>
      <c r="P244" s="58">
        <v>0</v>
      </c>
      <c r="Q244" s="58">
        <f t="shared" si="51"/>
        <v>0</v>
      </c>
      <c r="R244" s="59">
        <f t="shared" si="52"/>
        <v>849955.9799999999</v>
      </c>
      <c r="S244" s="65">
        <v>388481</v>
      </c>
      <c r="T244" s="61">
        <f t="shared" si="53"/>
        <v>461474.97999999986</v>
      </c>
      <c r="U244" s="58">
        <v>242579</v>
      </c>
      <c r="V244" s="62">
        <f t="shared" si="54"/>
        <v>232875.84</v>
      </c>
      <c r="W244" s="61">
        <v>731023</v>
      </c>
      <c r="X244" s="57">
        <f t="shared" si="45"/>
        <v>1169637</v>
      </c>
      <c r="Y244" s="62">
        <f t="shared" si="55"/>
        <v>694350.8199999998</v>
      </c>
      <c r="Z244" s="57">
        <v>712034.3999999999</v>
      </c>
      <c r="AA244" s="62">
        <f t="shared" si="56"/>
        <v>676432.68</v>
      </c>
      <c r="AB244" s="63">
        <f t="shared" si="57"/>
        <v>694350.8199999998</v>
      </c>
      <c r="AE244" s="62"/>
      <c r="AF244" s="54"/>
    </row>
    <row r="245" spans="1:32" s="77" customFormat="1" ht="12.75">
      <c r="A245" s="77">
        <v>567</v>
      </c>
      <c r="B245" s="77" t="s">
        <v>268</v>
      </c>
      <c r="C245" s="77" t="b">
        <f t="shared" si="46"/>
        <v>1</v>
      </c>
      <c r="D245" s="77">
        <v>567</v>
      </c>
      <c r="E245" s="55" t="s">
        <v>268</v>
      </c>
      <c r="F245" s="56">
        <v>277.29</v>
      </c>
      <c r="G245" s="55">
        <f t="shared" si="44"/>
        <v>987504.56</v>
      </c>
      <c r="H245" s="56">
        <v>150.5</v>
      </c>
      <c r="I245" s="3">
        <f t="shared" si="47"/>
        <v>267984.82</v>
      </c>
      <c r="J245" s="3">
        <v>45.54</v>
      </c>
      <c r="K245" s="57">
        <v>1</v>
      </c>
      <c r="L245" s="57">
        <f t="shared" si="48"/>
        <v>87248.26</v>
      </c>
      <c r="M245" s="3">
        <f t="shared" si="49"/>
        <v>696.77</v>
      </c>
      <c r="N245" s="64">
        <v>1</v>
      </c>
      <c r="O245" s="57">
        <f t="shared" si="50"/>
        <v>696.77</v>
      </c>
      <c r="P245" s="58">
        <v>0</v>
      </c>
      <c r="Q245" s="58">
        <f t="shared" si="51"/>
        <v>0</v>
      </c>
      <c r="R245" s="59">
        <f t="shared" si="52"/>
        <v>1344131.1800000002</v>
      </c>
      <c r="S245" s="65">
        <v>387831</v>
      </c>
      <c r="T245" s="61">
        <f t="shared" si="53"/>
        <v>956300.1800000002</v>
      </c>
      <c r="U245" s="58">
        <v>838190</v>
      </c>
      <c r="V245" s="62">
        <f t="shared" si="54"/>
        <v>804662.4</v>
      </c>
      <c r="W245" s="61">
        <v>1843347.81</v>
      </c>
      <c r="X245" s="57">
        <f t="shared" si="45"/>
        <v>2949356</v>
      </c>
      <c r="Y245" s="62">
        <f t="shared" si="55"/>
        <v>1760962.58</v>
      </c>
      <c r="Z245" s="57">
        <v>1762286.66</v>
      </c>
      <c r="AA245" s="62">
        <f t="shared" si="56"/>
        <v>1674172.33</v>
      </c>
      <c r="AB245" s="63">
        <f t="shared" si="57"/>
        <v>1760962.58</v>
      </c>
      <c r="AE245" s="62"/>
      <c r="AF245" s="54"/>
    </row>
    <row r="246" spans="1:32" s="77" customFormat="1" ht="12.75">
      <c r="A246" s="77">
        <v>569</v>
      </c>
      <c r="B246" s="77" t="s">
        <v>269</v>
      </c>
      <c r="C246" s="77" t="b">
        <f t="shared" si="46"/>
        <v>1</v>
      </c>
      <c r="D246" s="77">
        <v>569</v>
      </c>
      <c r="E246" s="55" t="s">
        <v>269</v>
      </c>
      <c r="F246" s="56">
        <v>140.96</v>
      </c>
      <c r="G246" s="55">
        <f t="shared" si="44"/>
        <v>501996.62</v>
      </c>
      <c r="H246" s="56">
        <v>24.76</v>
      </c>
      <c r="I246" s="3">
        <f t="shared" si="47"/>
        <v>44088.4</v>
      </c>
      <c r="J246" s="3">
        <v>19.54</v>
      </c>
      <c r="K246" s="57">
        <v>2</v>
      </c>
      <c r="L246" s="57">
        <f t="shared" si="48"/>
        <v>37435.9</v>
      </c>
      <c r="M246" s="3">
        <f t="shared" si="49"/>
        <v>1393.54</v>
      </c>
      <c r="N246" s="64">
        <v>1</v>
      </c>
      <c r="O246" s="57">
        <f t="shared" si="50"/>
        <v>696.77</v>
      </c>
      <c r="P246" s="58">
        <v>0</v>
      </c>
      <c r="Q246" s="58">
        <f t="shared" si="51"/>
        <v>0</v>
      </c>
      <c r="R246" s="59">
        <f t="shared" si="52"/>
        <v>585611.2300000001</v>
      </c>
      <c r="S246" s="65">
        <v>435164</v>
      </c>
      <c r="T246" s="61">
        <f t="shared" si="53"/>
        <v>150447.2300000001</v>
      </c>
      <c r="U246" s="58">
        <v>81042</v>
      </c>
      <c r="V246" s="62">
        <f t="shared" si="54"/>
        <v>77800.32</v>
      </c>
      <c r="W246" s="61">
        <v>256128.55000000005</v>
      </c>
      <c r="X246" s="57">
        <f t="shared" si="45"/>
        <v>409806</v>
      </c>
      <c r="Y246" s="62">
        <f t="shared" si="55"/>
        <v>228247.5500000001</v>
      </c>
      <c r="Z246" s="57">
        <v>228627.4300000001</v>
      </c>
      <c r="AA246" s="62">
        <f t="shared" si="56"/>
        <v>217196.06</v>
      </c>
      <c r="AB246" s="63">
        <f t="shared" si="57"/>
        <v>228247.5500000001</v>
      </c>
      <c r="AE246" s="62"/>
      <c r="AF246" s="54"/>
    </row>
    <row r="247" spans="1:32" s="77" customFormat="1" ht="12.75">
      <c r="A247" s="77">
        <v>571</v>
      </c>
      <c r="B247" s="77" t="s">
        <v>270</v>
      </c>
      <c r="C247" s="77" t="b">
        <f t="shared" si="46"/>
        <v>1</v>
      </c>
      <c r="D247" s="77">
        <v>571</v>
      </c>
      <c r="E247" s="55" t="s">
        <v>270</v>
      </c>
      <c r="F247" s="56">
        <v>394.05</v>
      </c>
      <c r="G247" s="55">
        <f t="shared" si="44"/>
        <v>1403318.44</v>
      </c>
      <c r="H247" s="56">
        <v>117.67</v>
      </c>
      <c r="I247" s="3">
        <f t="shared" si="47"/>
        <v>209526.73</v>
      </c>
      <c r="J247" s="3">
        <v>81.53</v>
      </c>
      <c r="K247" s="57">
        <v>3</v>
      </c>
      <c r="L247" s="57">
        <f t="shared" si="48"/>
        <v>156200.07</v>
      </c>
      <c r="M247" s="3">
        <f t="shared" si="49"/>
        <v>2090.31</v>
      </c>
      <c r="N247" s="64">
        <v>6</v>
      </c>
      <c r="O247" s="57">
        <f t="shared" si="50"/>
        <v>4180.62</v>
      </c>
      <c r="P247" s="58">
        <v>0</v>
      </c>
      <c r="Q247" s="58">
        <f t="shared" si="51"/>
        <v>0</v>
      </c>
      <c r="R247" s="59">
        <f t="shared" si="52"/>
        <v>1775316.1700000002</v>
      </c>
      <c r="S247" s="65">
        <v>821412</v>
      </c>
      <c r="T247" s="61">
        <f t="shared" si="53"/>
        <v>953904.1700000002</v>
      </c>
      <c r="U247" s="58">
        <v>67411</v>
      </c>
      <c r="V247" s="62">
        <f t="shared" si="54"/>
        <v>64714.56</v>
      </c>
      <c r="W247" s="61">
        <v>976119.8799999999</v>
      </c>
      <c r="X247" s="57">
        <f t="shared" si="45"/>
        <v>1561792</v>
      </c>
      <c r="Y247" s="62">
        <f t="shared" si="55"/>
        <v>1018618.7300000002</v>
      </c>
      <c r="Z247" s="57">
        <v>972240.4200000004</v>
      </c>
      <c r="AA247" s="62">
        <f t="shared" si="56"/>
        <v>923628.4</v>
      </c>
      <c r="AB247" s="63">
        <f t="shared" si="57"/>
        <v>1018618.7300000002</v>
      </c>
      <c r="AE247" s="62"/>
      <c r="AF247" s="54"/>
    </row>
    <row r="248" spans="1:32" s="77" customFormat="1" ht="12.75">
      <c r="A248" s="77">
        <v>573</v>
      </c>
      <c r="B248" s="77" t="s">
        <v>271</v>
      </c>
      <c r="C248" s="77" t="b">
        <f t="shared" si="46"/>
        <v>1</v>
      </c>
      <c r="D248" s="77">
        <v>573</v>
      </c>
      <c r="E248" s="55" t="s">
        <v>271</v>
      </c>
      <c r="F248" s="56">
        <v>555.99</v>
      </c>
      <c r="G248" s="55">
        <f t="shared" si="44"/>
        <v>1980030.51</v>
      </c>
      <c r="H248" s="56">
        <v>314.68</v>
      </c>
      <c r="I248" s="3">
        <f t="shared" si="47"/>
        <v>560328.65</v>
      </c>
      <c r="J248" s="3">
        <v>132.29000000000002</v>
      </c>
      <c r="K248" s="57">
        <v>1</v>
      </c>
      <c r="L248" s="57">
        <f t="shared" si="48"/>
        <v>253449.12</v>
      </c>
      <c r="M248" s="3">
        <f t="shared" si="49"/>
        <v>696.77</v>
      </c>
      <c r="N248" s="64">
        <v>4.31</v>
      </c>
      <c r="O248" s="57">
        <f t="shared" si="50"/>
        <v>3003.08</v>
      </c>
      <c r="P248" s="58">
        <v>0</v>
      </c>
      <c r="Q248" s="58">
        <f t="shared" si="51"/>
        <v>0</v>
      </c>
      <c r="R248" s="59">
        <f t="shared" si="52"/>
        <v>2797508.1300000004</v>
      </c>
      <c r="S248" s="65">
        <v>605359</v>
      </c>
      <c r="T248" s="61">
        <f t="shared" si="53"/>
        <v>2192149.1300000004</v>
      </c>
      <c r="U248" s="58">
        <v>1854823</v>
      </c>
      <c r="V248" s="62">
        <f t="shared" si="54"/>
        <v>1780630.08</v>
      </c>
      <c r="W248" s="61">
        <v>4152409.72</v>
      </c>
      <c r="X248" s="57">
        <f t="shared" si="45"/>
        <v>6643856</v>
      </c>
      <c r="Y248" s="62">
        <f t="shared" si="55"/>
        <v>3972779.2100000004</v>
      </c>
      <c r="Z248" s="57">
        <v>4070193.6300000004</v>
      </c>
      <c r="AA248" s="62">
        <f t="shared" si="56"/>
        <v>3866683.95</v>
      </c>
      <c r="AB248" s="63">
        <f t="shared" si="57"/>
        <v>3972779.2100000004</v>
      </c>
      <c r="AE248" s="62"/>
      <c r="AF248" s="54"/>
    </row>
    <row r="249" spans="1:32" s="77" customFormat="1" ht="12.75">
      <c r="A249" s="77">
        <v>575</v>
      </c>
      <c r="B249" s="77" t="s">
        <v>272</v>
      </c>
      <c r="C249" s="77" t="b">
        <f t="shared" si="46"/>
        <v>1</v>
      </c>
      <c r="D249" s="77">
        <v>575</v>
      </c>
      <c r="E249" s="55" t="s">
        <v>272</v>
      </c>
      <c r="F249" s="56">
        <v>2813.35</v>
      </c>
      <c r="G249" s="55">
        <f t="shared" si="44"/>
        <v>10019098.95</v>
      </c>
      <c r="H249" s="56">
        <v>112.16</v>
      </c>
      <c r="I249" s="3">
        <f t="shared" si="47"/>
        <v>199715.46</v>
      </c>
      <c r="J249" s="3">
        <v>432.3</v>
      </c>
      <c r="K249" s="57">
        <v>36.8</v>
      </c>
      <c r="L249" s="57">
        <f t="shared" si="48"/>
        <v>828226.28</v>
      </c>
      <c r="M249" s="3">
        <f t="shared" si="49"/>
        <v>25641.14</v>
      </c>
      <c r="N249" s="64">
        <v>15</v>
      </c>
      <c r="O249" s="57">
        <f t="shared" si="50"/>
        <v>10451.55</v>
      </c>
      <c r="P249" s="58">
        <v>0</v>
      </c>
      <c r="Q249" s="58">
        <f t="shared" si="51"/>
        <v>0</v>
      </c>
      <c r="R249" s="59">
        <f t="shared" si="52"/>
        <v>11083133.38</v>
      </c>
      <c r="S249" s="65">
        <v>5326111</v>
      </c>
      <c r="T249" s="61">
        <f t="shared" si="53"/>
        <v>5757022.380000001</v>
      </c>
      <c r="U249" s="58">
        <v>0</v>
      </c>
      <c r="V249" s="62">
        <f t="shared" si="54"/>
        <v>0</v>
      </c>
      <c r="W249" s="61">
        <v>3015227</v>
      </c>
      <c r="X249" s="57">
        <f t="shared" si="45"/>
        <v>4824363</v>
      </c>
      <c r="Y249" s="62">
        <f t="shared" si="55"/>
        <v>4824363</v>
      </c>
      <c r="Z249" s="57">
        <v>4824363</v>
      </c>
      <c r="AA249" s="62">
        <f t="shared" si="56"/>
        <v>4583144.85</v>
      </c>
      <c r="AB249" s="63">
        <f t="shared" si="57"/>
        <v>5757022.380000001</v>
      </c>
      <c r="AE249" s="62"/>
      <c r="AF249" s="54"/>
    </row>
    <row r="250" spans="1:32" s="77" customFormat="1" ht="12.75">
      <c r="A250" s="77">
        <v>579</v>
      </c>
      <c r="B250" s="77" t="s">
        <v>273</v>
      </c>
      <c r="C250" s="77" t="b">
        <f t="shared" si="46"/>
        <v>1</v>
      </c>
      <c r="D250" s="77">
        <v>579</v>
      </c>
      <c r="E250" s="55" t="s">
        <v>273</v>
      </c>
      <c r="F250" s="56">
        <v>15.9</v>
      </c>
      <c r="G250" s="55">
        <f t="shared" si="44"/>
        <v>56624.19</v>
      </c>
      <c r="H250" s="56">
        <v>3.8099999999999996</v>
      </c>
      <c r="I250" s="3">
        <f t="shared" si="47"/>
        <v>6784.2</v>
      </c>
      <c r="J250" s="3">
        <v>2</v>
      </c>
      <c r="K250" s="57">
        <v>0</v>
      </c>
      <c r="L250" s="57">
        <f t="shared" si="48"/>
        <v>3831.72</v>
      </c>
      <c r="M250" s="3">
        <f t="shared" si="49"/>
        <v>0</v>
      </c>
      <c r="N250" s="64">
        <v>1</v>
      </c>
      <c r="O250" s="57">
        <f t="shared" si="50"/>
        <v>696.77</v>
      </c>
      <c r="P250" s="58">
        <v>0</v>
      </c>
      <c r="Q250" s="58">
        <f t="shared" si="51"/>
        <v>0</v>
      </c>
      <c r="R250" s="59">
        <f t="shared" si="52"/>
        <v>67936.88</v>
      </c>
      <c r="S250" s="65">
        <v>59468</v>
      </c>
      <c r="T250" s="61">
        <f t="shared" si="53"/>
        <v>8468.880000000005</v>
      </c>
      <c r="U250" s="58">
        <v>65534</v>
      </c>
      <c r="V250" s="62">
        <f t="shared" si="54"/>
        <v>62912.64</v>
      </c>
      <c r="W250" s="61">
        <v>97058.9</v>
      </c>
      <c r="X250" s="57">
        <f t="shared" si="45"/>
        <v>155294</v>
      </c>
      <c r="Y250" s="62">
        <f t="shared" si="55"/>
        <v>71381.52</v>
      </c>
      <c r="Z250" s="57">
        <v>79135.55</v>
      </c>
      <c r="AA250" s="62">
        <f t="shared" si="56"/>
        <v>75178.77</v>
      </c>
      <c r="AB250" s="63">
        <f t="shared" si="57"/>
        <v>75178.77</v>
      </c>
      <c r="AE250" s="62"/>
      <c r="AF250" s="54"/>
    </row>
    <row r="251" spans="1:32" s="77" customFormat="1" ht="12.75">
      <c r="A251" s="77">
        <v>583</v>
      </c>
      <c r="B251" s="77" t="s">
        <v>274</v>
      </c>
      <c r="C251" s="77" t="b">
        <f t="shared" si="46"/>
        <v>1</v>
      </c>
      <c r="D251" s="77">
        <v>583</v>
      </c>
      <c r="E251" s="55" t="s">
        <v>274</v>
      </c>
      <c r="F251" s="56">
        <v>702.1</v>
      </c>
      <c r="G251" s="55">
        <f t="shared" si="44"/>
        <v>2500367.67</v>
      </c>
      <c r="H251" s="56">
        <v>157.14</v>
      </c>
      <c r="I251" s="3">
        <f t="shared" si="47"/>
        <v>279808.2</v>
      </c>
      <c r="J251" s="3">
        <v>64.83</v>
      </c>
      <c r="K251" s="57">
        <v>1</v>
      </c>
      <c r="L251" s="57">
        <f t="shared" si="48"/>
        <v>124205.2</v>
      </c>
      <c r="M251" s="3">
        <f t="shared" si="49"/>
        <v>696.77</v>
      </c>
      <c r="N251" s="64">
        <v>1</v>
      </c>
      <c r="O251" s="57">
        <f t="shared" si="50"/>
        <v>696.77</v>
      </c>
      <c r="P251" s="58">
        <v>0.3</v>
      </c>
      <c r="Q251" s="58">
        <f t="shared" si="51"/>
        <v>1068.38</v>
      </c>
      <c r="R251" s="59">
        <f t="shared" si="52"/>
        <v>2906842.99</v>
      </c>
      <c r="S251" s="65">
        <v>4786797</v>
      </c>
      <c r="T251" s="61">
        <f t="shared" si="53"/>
        <v>0</v>
      </c>
      <c r="U251" s="58">
        <v>129926</v>
      </c>
      <c r="V251" s="62">
        <f t="shared" si="54"/>
        <v>0</v>
      </c>
      <c r="W251" s="61">
        <v>129926</v>
      </c>
      <c r="X251" s="57">
        <f t="shared" si="45"/>
        <v>207882</v>
      </c>
      <c r="Y251" s="62">
        <f t="shared" si="55"/>
        <v>0</v>
      </c>
      <c r="Z251" s="57">
        <v>124728.96</v>
      </c>
      <c r="AA251" s="62">
        <f t="shared" si="56"/>
        <v>118492.51</v>
      </c>
      <c r="AB251" s="63">
        <f t="shared" si="57"/>
        <v>118492.51</v>
      </c>
      <c r="AE251" s="62"/>
      <c r="AF251" s="54"/>
    </row>
    <row r="252" spans="1:32" s="77" customFormat="1" ht="12.75">
      <c r="A252" s="77">
        <v>585</v>
      </c>
      <c r="B252" s="77" t="s">
        <v>275</v>
      </c>
      <c r="C252" s="77" t="b">
        <f t="shared" si="46"/>
        <v>1</v>
      </c>
      <c r="D252" s="77">
        <v>585</v>
      </c>
      <c r="E252" s="55" t="s">
        <v>275</v>
      </c>
      <c r="F252" s="56">
        <v>168.08</v>
      </c>
      <c r="G252" s="55">
        <f t="shared" si="44"/>
        <v>598578.26</v>
      </c>
      <c r="H252" s="56">
        <v>68.05</v>
      </c>
      <c r="I252" s="3">
        <f t="shared" si="47"/>
        <v>121171.87</v>
      </c>
      <c r="J252" s="3">
        <v>26.759999999999998</v>
      </c>
      <c r="K252" s="57">
        <v>0</v>
      </c>
      <c r="L252" s="57">
        <f t="shared" si="48"/>
        <v>51268.41</v>
      </c>
      <c r="M252" s="3">
        <f t="shared" si="49"/>
        <v>0</v>
      </c>
      <c r="N252" s="64">
        <v>3</v>
      </c>
      <c r="O252" s="57">
        <f t="shared" si="50"/>
        <v>2090.31</v>
      </c>
      <c r="P252" s="58">
        <v>0</v>
      </c>
      <c r="Q252" s="58">
        <f t="shared" si="51"/>
        <v>0</v>
      </c>
      <c r="R252" s="59">
        <f t="shared" si="52"/>
        <v>773108.8500000001</v>
      </c>
      <c r="S252" s="65">
        <v>533388</v>
      </c>
      <c r="T252" s="61">
        <f t="shared" si="53"/>
        <v>239720.8500000001</v>
      </c>
      <c r="U252" s="58">
        <v>103906</v>
      </c>
      <c r="V252" s="62">
        <f t="shared" si="54"/>
        <v>99749.76</v>
      </c>
      <c r="W252" s="61">
        <v>268857</v>
      </c>
      <c r="X252" s="57">
        <f t="shared" si="45"/>
        <v>430171</v>
      </c>
      <c r="Y252" s="62">
        <f t="shared" si="55"/>
        <v>339470.6100000001</v>
      </c>
      <c r="Z252" s="57">
        <v>333552.43999999994</v>
      </c>
      <c r="AA252" s="62">
        <f t="shared" si="56"/>
        <v>316874.82</v>
      </c>
      <c r="AB252" s="63">
        <f t="shared" si="57"/>
        <v>339470.6100000001</v>
      </c>
      <c r="AE252" s="62"/>
      <c r="AF252" s="54"/>
    </row>
    <row r="253" spans="1:32" s="14" customFormat="1" ht="12.75">
      <c r="A253" s="14" t="e">
        <v>#REF!</v>
      </c>
      <c r="B253" s="14" t="e">
        <v>#REF!</v>
      </c>
      <c r="C253" s="14" t="e">
        <f t="shared" si="46"/>
        <v>#REF!</v>
      </c>
      <c r="D253" s="14">
        <v>417</v>
      </c>
      <c r="E253" s="55" t="s">
        <v>276</v>
      </c>
      <c r="F253" s="56">
        <v>152.46999999999997</v>
      </c>
      <c r="G253" s="55">
        <f t="shared" si="44"/>
        <v>542986.84</v>
      </c>
      <c r="H253" s="56">
        <v>31.5</v>
      </c>
      <c r="I253" s="3">
        <f t="shared" si="47"/>
        <v>56089.85</v>
      </c>
      <c r="J253" s="3">
        <v>14.709999999999999</v>
      </c>
      <c r="K253" s="57">
        <v>3</v>
      </c>
      <c r="L253" s="57">
        <f t="shared" si="48"/>
        <v>28182.3</v>
      </c>
      <c r="M253" s="3">
        <f t="shared" si="49"/>
        <v>2090.31</v>
      </c>
      <c r="N253" s="64">
        <v>0</v>
      </c>
      <c r="O253" s="57">
        <f t="shared" si="50"/>
        <v>0</v>
      </c>
      <c r="P253" s="58">
        <v>0</v>
      </c>
      <c r="Q253" s="58">
        <f t="shared" si="51"/>
        <v>0</v>
      </c>
      <c r="R253" s="59">
        <f t="shared" si="52"/>
        <v>629349.3</v>
      </c>
      <c r="S253" s="65">
        <v>314143</v>
      </c>
      <c r="T253" s="61">
        <f t="shared" si="53"/>
        <v>315206.30000000005</v>
      </c>
      <c r="U253" s="58">
        <v>54251</v>
      </c>
      <c r="V253" s="62">
        <f t="shared" si="54"/>
        <v>52080.96</v>
      </c>
      <c r="W253" s="61">
        <v>299647</v>
      </c>
      <c r="X253" s="57">
        <f t="shared" si="45"/>
        <v>479435</v>
      </c>
      <c r="Y253" s="62">
        <f t="shared" si="55"/>
        <v>367287.26000000007</v>
      </c>
      <c r="Z253" s="57">
        <v>346667.07</v>
      </c>
      <c r="AA253" s="62">
        <f t="shared" si="56"/>
        <v>329333.72</v>
      </c>
      <c r="AB253" s="63">
        <f t="shared" si="57"/>
        <v>367287.26000000007</v>
      </c>
      <c r="AC253" s="10"/>
      <c r="AD253" s="77"/>
      <c r="AE253" s="62"/>
      <c r="AF253" s="54"/>
    </row>
    <row r="254" spans="6:32" ht="12.75">
      <c r="F254" s="55"/>
      <c r="G254" s="56"/>
      <c r="H254" s="5"/>
      <c r="I254" s="65"/>
      <c r="L254" s="65"/>
      <c r="M254" s="65"/>
      <c r="N254" s="3"/>
      <c r="O254" s="60"/>
      <c r="P254" s="81"/>
      <c r="Q254" s="81"/>
      <c r="R254" s="65"/>
      <c r="S254" s="65"/>
      <c r="T254" s="57"/>
      <c r="V254" s="58"/>
      <c r="W254" s="65"/>
      <c r="Y254" s="62">
        <f>MIN(T254+V254,X254)</f>
        <v>0</v>
      </c>
      <c r="Z254" s="57"/>
      <c r="AA254" s="62"/>
      <c r="AB254" s="63">
        <f t="shared" si="57"/>
        <v>0</v>
      </c>
      <c r="AE254" s="62"/>
      <c r="AF254" s="54"/>
    </row>
    <row r="255" spans="6:32" ht="12.75">
      <c r="F255" s="55"/>
      <c r="G255" s="56"/>
      <c r="H255" s="5"/>
      <c r="I255" s="65"/>
      <c r="L255" s="65"/>
      <c r="M255" s="65"/>
      <c r="N255" s="3"/>
      <c r="O255" s="60"/>
      <c r="P255" s="81"/>
      <c r="Q255" s="81"/>
      <c r="R255" s="65"/>
      <c r="S255" s="65"/>
      <c r="T255" s="57"/>
      <c r="V255" s="58"/>
      <c r="W255" s="65"/>
      <c r="Y255" s="62">
        <f aca="true" t="shared" si="58" ref="Y255:Y270">MIN(T255+V255,X255)</f>
        <v>0</v>
      </c>
      <c r="Z255" s="57"/>
      <c r="AA255" s="62"/>
      <c r="AB255" s="63">
        <f t="shared" si="57"/>
        <v>0</v>
      </c>
      <c r="AE255" s="62"/>
      <c r="AF255" s="54"/>
    </row>
    <row r="256" spans="5:32" ht="12.75">
      <c r="E256" s="55" t="s">
        <v>277</v>
      </c>
      <c r="F256" s="56">
        <v>0</v>
      </c>
      <c r="G256" s="55">
        <f aca="true" t="shared" si="59" ref="G256:G270">ROUND(F256*G$6,2)</f>
        <v>0</v>
      </c>
      <c r="H256" s="56">
        <v>0</v>
      </c>
      <c r="I256" s="3">
        <f aca="true" t="shared" si="60" ref="I256:I270">ROUND(H256*$I$6,0)</f>
        <v>0</v>
      </c>
      <c r="J256" s="3">
        <v>0</v>
      </c>
      <c r="K256" s="57">
        <v>0</v>
      </c>
      <c r="L256" s="57">
        <f aca="true" t="shared" si="61" ref="L256:L270">ROUND(J256*$L$6,0)</f>
        <v>0</v>
      </c>
      <c r="M256" s="3">
        <f aca="true" t="shared" si="62" ref="M256:M270">ROUND(K256*$M$6,0)</f>
        <v>0</v>
      </c>
      <c r="N256" s="64">
        <v>0</v>
      </c>
      <c r="O256" s="57">
        <f aca="true" t="shared" si="63" ref="O256:O270">ROUND(N256*$O$6,0)</f>
        <v>0</v>
      </c>
      <c r="P256" s="58">
        <v>0</v>
      </c>
      <c r="Q256" s="58">
        <v>0</v>
      </c>
      <c r="R256" s="59">
        <f aca="true" t="shared" si="64" ref="R256:R270">G256+I256+L256+M256+O256+Q256</f>
        <v>0</v>
      </c>
      <c r="S256" s="65">
        <v>1787</v>
      </c>
      <c r="T256" s="61">
        <f aca="true" t="shared" si="65" ref="T256:T270">IF(R256&gt;S256,R256-S256,0)</f>
        <v>0</v>
      </c>
      <c r="U256" s="58">
        <v>61</v>
      </c>
      <c r="V256" s="62">
        <f t="shared" si="54"/>
        <v>0</v>
      </c>
      <c r="W256" s="61">
        <v>61</v>
      </c>
      <c r="X256" s="57">
        <f aca="true" t="shared" si="66" ref="X256:X270">ROUND(W256*$X$6,0)</f>
        <v>98</v>
      </c>
      <c r="Y256" s="62">
        <f t="shared" si="58"/>
        <v>0</v>
      </c>
      <c r="Z256" s="57">
        <v>58.56</v>
      </c>
      <c r="AA256" s="62">
        <f aca="true" t="shared" si="67" ref="AA256:AA270">IF(Y256&lt;$AA$6*Z256,ROUND(($AA$6*Z256)-Y256,2),0)</f>
        <v>55.63</v>
      </c>
      <c r="AB256" s="63">
        <f t="shared" si="57"/>
        <v>55.63</v>
      </c>
      <c r="AD256" s="77"/>
      <c r="AE256" s="62"/>
      <c r="AF256" s="54"/>
    </row>
    <row r="257" spans="5:32" ht="12.75">
      <c r="E257" s="55" t="s">
        <v>278</v>
      </c>
      <c r="F257" s="56">
        <v>0</v>
      </c>
      <c r="G257" s="55">
        <f t="shared" si="59"/>
        <v>0</v>
      </c>
      <c r="H257" s="56">
        <v>0</v>
      </c>
      <c r="I257" s="3">
        <f t="shared" si="60"/>
        <v>0</v>
      </c>
      <c r="J257" s="3">
        <v>0</v>
      </c>
      <c r="K257" s="57">
        <v>0</v>
      </c>
      <c r="L257" s="57">
        <f t="shared" si="61"/>
        <v>0</v>
      </c>
      <c r="M257" s="3">
        <f t="shared" si="62"/>
        <v>0</v>
      </c>
      <c r="N257" s="64">
        <v>0</v>
      </c>
      <c r="O257" s="57">
        <f t="shared" si="63"/>
        <v>0</v>
      </c>
      <c r="P257" s="58">
        <v>0</v>
      </c>
      <c r="Q257" s="58">
        <v>0</v>
      </c>
      <c r="R257" s="59">
        <f t="shared" si="64"/>
        <v>0</v>
      </c>
      <c r="S257" s="65">
        <v>0</v>
      </c>
      <c r="T257" s="61">
        <f t="shared" si="65"/>
        <v>0</v>
      </c>
      <c r="U257" s="58">
        <v>0</v>
      </c>
      <c r="V257" s="62">
        <f t="shared" si="54"/>
        <v>0</v>
      </c>
      <c r="W257" s="61">
        <v>0</v>
      </c>
      <c r="X257" s="57">
        <f t="shared" si="66"/>
        <v>0</v>
      </c>
      <c r="Y257" s="62">
        <f t="shared" si="58"/>
        <v>0</v>
      </c>
      <c r="Z257" s="57">
        <v>0</v>
      </c>
      <c r="AA257" s="62">
        <f t="shared" si="67"/>
        <v>0</v>
      </c>
      <c r="AB257" s="63">
        <f t="shared" si="57"/>
        <v>0</v>
      </c>
      <c r="AD257" s="77"/>
      <c r="AE257" s="62"/>
      <c r="AF257" s="54"/>
    </row>
    <row r="258" spans="5:32" ht="12.75">
      <c r="E258" s="55" t="s">
        <v>279</v>
      </c>
      <c r="F258" s="56">
        <v>0</v>
      </c>
      <c r="G258" s="55">
        <f t="shared" si="59"/>
        <v>0</v>
      </c>
      <c r="H258" s="56">
        <v>0</v>
      </c>
      <c r="I258" s="3">
        <f t="shared" si="60"/>
        <v>0</v>
      </c>
      <c r="J258" s="3">
        <v>0</v>
      </c>
      <c r="K258" s="57">
        <v>0</v>
      </c>
      <c r="L258" s="57">
        <f t="shared" si="61"/>
        <v>0</v>
      </c>
      <c r="M258" s="3">
        <f t="shared" si="62"/>
        <v>0</v>
      </c>
      <c r="N258" s="64">
        <v>0</v>
      </c>
      <c r="O258" s="57">
        <f t="shared" si="63"/>
        <v>0</v>
      </c>
      <c r="P258" s="58">
        <v>0</v>
      </c>
      <c r="Q258" s="58">
        <v>0</v>
      </c>
      <c r="R258" s="59">
        <f t="shared" si="64"/>
        <v>0</v>
      </c>
      <c r="S258" s="65">
        <v>0</v>
      </c>
      <c r="T258" s="61">
        <f t="shared" si="65"/>
        <v>0</v>
      </c>
      <c r="U258" s="58">
        <v>7</v>
      </c>
      <c r="V258" s="62">
        <f t="shared" si="54"/>
        <v>0</v>
      </c>
      <c r="W258" s="61">
        <v>7</v>
      </c>
      <c r="X258" s="57">
        <f t="shared" si="66"/>
        <v>11</v>
      </c>
      <c r="Y258" s="62">
        <f t="shared" si="58"/>
        <v>0</v>
      </c>
      <c r="Z258" s="57">
        <v>6.72</v>
      </c>
      <c r="AA258" s="62">
        <f t="shared" si="67"/>
        <v>6.38</v>
      </c>
      <c r="AB258" s="63">
        <f t="shared" si="57"/>
        <v>6.38</v>
      </c>
      <c r="AD258" s="77"/>
      <c r="AE258" s="62"/>
      <c r="AF258" s="54"/>
    </row>
    <row r="259" spans="5:32" ht="12.75">
      <c r="E259" s="55" t="s">
        <v>280</v>
      </c>
      <c r="F259" s="56">
        <v>0</v>
      </c>
      <c r="G259" s="55">
        <f t="shared" si="59"/>
        <v>0</v>
      </c>
      <c r="H259" s="56">
        <v>0</v>
      </c>
      <c r="I259" s="3">
        <f t="shared" si="60"/>
        <v>0</v>
      </c>
      <c r="J259" s="3">
        <v>0</v>
      </c>
      <c r="K259" s="57">
        <v>0</v>
      </c>
      <c r="L259" s="57">
        <f t="shared" si="61"/>
        <v>0</v>
      </c>
      <c r="M259" s="3">
        <f t="shared" si="62"/>
        <v>0</v>
      </c>
      <c r="N259" s="64">
        <v>0</v>
      </c>
      <c r="O259" s="57">
        <f t="shared" si="63"/>
        <v>0</v>
      </c>
      <c r="P259" s="58">
        <v>0</v>
      </c>
      <c r="Q259" s="58">
        <v>0</v>
      </c>
      <c r="R259" s="59">
        <f t="shared" si="64"/>
        <v>0</v>
      </c>
      <c r="S259" s="65">
        <v>99</v>
      </c>
      <c r="T259" s="61">
        <f t="shared" si="65"/>
        <v>0</v>
      </c>
      <c r="U259" s="58">
        <v>0</v>
      </c>
      <c r="V259" s="62">
        <f t="shared" si="54"/>
        <v>0</v>
      </c>
      <c r="W259" s="61">
        <v>0</v>
      </c>
      <c r="X259" s="57">
        <f t="shared" si="66"/>
        <v>0</v>
      </c>
      <c r="Y259" s="62">
        <f t="shared" si="58"/>
        <v>0</v>
      </c>
      <c r="Z259" s="57">
        <v>0</v>
      </c>
      <c r="AA259" s="62">
        <f t="shared" si="67"/>
        <v>0</v>
      </c>
      <c r="AB259" s="63">
        <f t="shared" si="57"/>
        <v>0</v>
      </c>
      <c r="AD259" s="77"/>
      <c r="AE259" s="62"/>
      <c r="AF259" s="54"/>
    </row>
    <row r="260" spans="5:32" ht="12.75">
      <c r="E260" s="55" t="s">
        <v>281</v>
      </c>
      <c r="F260" s="56">
        <v>0</v>
      </c>
      <c r="G260" s="55">
        <f t="shared" si="59"/>
        <v>0</v>
      </c>
      <c r="H260" s="56">
        <v>0</v>
      </c>
      <c r="I260" s="3">
        <f t="shared" si="60"/>
        <v>0</v>
      </c>
      <c r="J260" s="3">
        <v>0</v>
      </c>
      <c r="K260" s="57">
        <v>0</v>
      </c>
      <c r="L260" s="57">
        <f t="shared" si="61"/>
        <v>0</v>
      </c>
      <c r="M260" s="3">
        <f t="shared" si="62"/>
        <v>0</v>
      </c>
      <c r="N260" s="64">
        <v>0</v>
      </c>
      <c r="O260" s="57">
        <f t="shared" si="63"/>
        <v>0</v>
      </c>
      <c r="P260" s="58">
        <v>0</v>
      </c>
      <c r="Q260" s="58">
        <v>0</v>
      </c>
      <c r="R260" s="59">
        <f t="shared" si="64"/>
        <v>0</v>
      </c>
      <c r="S260" s="65">
        <v>483</v>
      </c>
      <c r="T260" s="61">
        <f t="shared" si="65"/>
        <v>0</v>
      </c>
      <c r="U260" s="58">
        <v>236</v>
      </c>
      <c r="V260" s="62">
        <f t="shared" si="54"/>
        <v>0</v>
      </c>
      <c r="W260" s="61">
        <v>236</v>
      </c>
      <c r="X260" s="57">
        <f t="shared" si="66"/>
        <v>378</v>
      </c>
      <c r="Y260" s="62">
        <f t="shared" si="58"/>
        <v>0</v>
      </c>
      <c r="Z260" s="57">
        <v>226.56</v>
      </c>
      <c r="AA260" s="62">
        <f t="shared" si="67"/>
        <v>215.23</v>
      </c>
      <c r="AB260" s="63">
        <f t="shared" si="57"/>
        <v>215.23</v>
      </c>
      <c r="AD260" s="77"/>
      <c r="AE260" s="62"/>
      <c r="AF260" s="54"/>
    </row>
    <row r="261" spans="5:32" ht="12.75">
      <c r="E261" s="55" t="s">
        <v>282</v>
      </c>
      <c r="F261" s="56">
        <v>0</v>
      </c>
      <c r="G261" s="55">
        <f t="shared" si="59"/>
        <v>0</v>
      </c>
      <c r="H261" s="56">
        <v>0</v>
      </c>
      <c r="I261" s="3">
        <f t="shared" si="60"/>
        <v>0</v>
      </c>
      <c r="J261" s="3">
        <v>0</v>
      </c>
      <c r="K261" s="57">
        <v>0</v>
      </c>
      <c r="L261" s="57">
        <f t="shared" si="61"/>
        <v>0</v>
      </c>
      <c r="M261" s="3">
        <f t="shared" si="62"/>
        <v>0</v>
      </c>
      <c r="N261" s="64">
        <v>0</v>
      </c>
      <c r="O261" s="57">
        <f t="shared" si="63"/>
        <v>0</v>
      </c>
      <c r="P261" s="58">
        <v>0</v>
      </c>
      <c r="Q261" s="58">
        <v>0</v>
      </c>
      <c r="R261" s="59">
        <f t="shared" si="64"/>
        <v>0</v>
      </c>
      <c r="S261" s="65">
        <v>0</v>
      </c>
      <c r="T261" s="61">
        <f t="shared" si="65"/>
        <v>0</v>
      </c>
      <c r="U261" s="58">
        <v>0</v>
      </c>
      <c r="V261" s="62">
        <f t="shared" si="54"/>
        <v>0</v>
      </c>
      <c r="W261" s="61">
        <v>0</v>
      </c>
      <c r="X261" s="57">
        <f t="shared" si="66"/>
        <v>0</v>
      </c>
      <c r="Y261" s="62">
        <f t="shared" si="58"/>
        <v>0</v>
      </c>
      <c r="Z261" s="57">
        <v>0</v>
      </c>
      <c r="AA261" s="62">
        <f t="shared" si="67"/>
        <v>0</v>
      </c>
      <c r="AB261" s="63">
        <f t="shared" si="57"/>
        <v>0</v>
      </c>
      <c r="AD261" s="77"/>
      <c r="AE261" s="62"/>
      <c r="AF261" s="54"/>
    </row>
    <row r="262" spans="5:32" ht="12.75">
      <c r="E262" s="55" t="s">
        <v>283</v>
      </c>
      <c r="F262" s="56">
        <v>0</v>
      </c>
      <c r="G262" s="55">
        <f t="shared" si="59"/>
        <v>0</v>
      </c>
      <c r="H262" s="56">
        <v>0</v>
      </c>
      <c r="I262" s="3">
        <f t="shared" si="60"/>
        <v>0</v>
      </c>
      <c r="J262" s="3">
        <v>0</v>
      </c>
      <c r="K262" s="57">
        <v>0</v>
      </c>
      <c r="L262" s="57">
        <f t="shared" si="61"/>
        <v>0</v>
      </c>
      <c r="M262" s="3">
        <f t="shared" si="62"/>
        <v>0</v>
      </c>
      <c r="N262" s="64">
        <v>0</v>
      </c>
      <c r="O262" s="57">
        <f t="shared" si="63"/>
        <v>0</v>
      </c>
      <c r="P262" s="58">
        <v>0</v>
      </c>
      <c r="Q262" s="58">
        <v>0</v>
      </c>
      <c r="R262" s="59">
        <f t="shared" si="64"/>
        <v>0</v>
      </c>
      <c r="S262" s="65">
        <v>138</v>
      </c>
      <c r="T262" s="61">
        <f t="shared" si="65"/>
        <v>0</v>
      </c>
      <c r="U262" s="58">
        <v>0</v>
      </c>
      <c r="V262" s="62">
        <f t="shared" si="54"/>
        <v>0</v>
      </c>
      <c r="W262" s="61">
        <v>0</v>
      </c>
      <c r="X262" s="57">
        <f t="shared" si="66"/>
        <v>0</v>
      </c>
      <c r="Y262" s="62">
        <f t="shared" si="58"/>
        <v>0</v>
      </c>
      <c r="Z262" s="57">
        <v>0</v>
      </c>
      <c r="AA262" s="62">
        <f t="shared" si="67"/>
        <v>0</v>
      </c>
      <c r="AB262" s="63">
        <f t="shared" si="57"/>
        <v>0</v>
      </c>
      <c r="AD262" s="77"/>
      <c r="AE262" s="62"/>
      <c r="AF262" s="54"/>
    </row>
    <row r="263" spans="5:32" ht="12.75">
      <c r="E263" s="55" t="s">
        <v>284</v>
      </c>
      <c r="F263" s="56">
        <v>0</v>
      </c>
      <c r="G263" s="55">
        <f t="shared" si="59"/>
        <v>0</v>
      </c>
      <c r="H263" s="56">
        <v>0</v>
      </c>
      <c r="I263" s="3">
        <f t="shared" si="60"/>
        <v>0</v>
      </c>
      <c r="J263" s="3">
        <v>0</v>
      </c>
      <c r="K263" s="57">
        <v>0</v>
      </c>
      <c r="L263" s="57">
        <f t="shared" si="61"/>
        <v>0</v>
      </c>
      <c r="M263" s="3">
        <f t="shared" si="62"/>
        <v>0</v>
      </c>
      <c r="N263" s="64">
        <v>0</v>
      </c>
      <c r="O263" s="57">
        <f t="shared" si="63"/>
        <v>0</v>
      </c>
      <c r="P263" s="58">
        <v>0</v>
      </c>
      <c r="Q263" s="58">
        <v>0</v>
      </c>
      <c r="R263" s="59">
        <f t="shared" si="64"/>
        <v>0</v>
      </c>
      <c r="S263" s="65">
        <v>7919</v>
      </c>
      <c r="T263" s="61">
        <f t="shared" si="65"/>
        <v>0</v>
      </c>
      <c r="U263" s="58">
        <v>1283</v>
      </c>
      <c r="V263" s="62">
        <f t="shared" si="54"/>
        <v>0</v>
      </c>
      <c r="W263" s="61">
        <v>1283</v>
      </c>
      <c r="X263" s="57">
        <f t="shared" si="66"/>
        <v>2053</v>
      </c>
      <c r="Y263" s="62">
        <f t="shared" si="58"/>
        <v>0</v>
      </c>
      <c r="Z263" s="57">
        <v>1231.68</v>
      </c>
      <c r="AA263" s="62">
        <f t="shared" si="67"/>
        <v>1170.1</v>
      </c>
      <c r="AB263" s="63">
        <f t="shared" si="57"/>
        <v>1170.1</v>
      </c>
      <c r="AD263" s="77"/>
      <c r="AE263" s="62"/>
      <c r="AF263" s="54"/>
    </row>
    <row r="264" spans="5:32" ht="12.75">
      <c r="E264" s="55" t="s">
        <v>285</v>
      </c>
      <c r="F264" s="56">
        <v>0</v>
      </c>
      <c r="G264" s="55">
        <f t="shared" si="59"/>
        <v>0</v>
      </c>
      <c r="H264" s="56">
        <v>0</v>
      </c>
      <c r="I264" s="3">
        <f t="shared" si="60"/>
        <v>0</v>
      </c>
      <c r="J264" s="3">
        <v>0</v>
      </c>
      <c r="K264" s="57">
        <v>0</v>
      </c>
      <c r="L264" s="57">
        <f t="shared" si="61"/>
        <v>0</v>
      </c>
      <c r="M264" s="3">
        <f t="shared" si="62"/>
        <v>0</v>
      </c>
      <c r="N264" s="64">
        <v>0</v>
      </c>
      <c r="O264" s="57">
        <f t="shared" si="63"/>
        <v>0</v>
      </c>
      <c r="P264" s="58">
        <v>0</v>
      </c>
      <c r="Q264" s="58">
        <v>0</v>
      </c>
      <c r="R264" s="59">
        <f t="shared" si="64"/>
        <v>0</v>
      </c>
      <c r="S264" s="65">
        <v>0</v>
      </c>
      <c r="T264" s="61">
        <f t="shared" si="65"/>
        <v>0</v>
      </c>
      <c r="U264" s="58">
        <v>0</v>
      </c>
      <c r="V264" s="62">
        <f t="shared" si="54"/>
        <v>0</v>
      </c>
      <c r="W264" s="61">
        <v>0</v>
      </c>
      <c r="X264" s="57">
        <f t="shared" si="66"/>
        <v>0</v>
      </c>
      <c r="Y264" s="62">
        <f t="shared" si="58"/>
        <v>0</v>
      </c>
      <c r="Z264" s="57">
        <v>0</v>
      </c>
      <c r="AA264" s="62">
        <f t="shared" si="67"/>
        <v>0</v>
      </c>
      <c r="AB264" s="63">
        <f t="shared" si="57"/>
        <v>0</v>
      </c>
      <c r="AD264" s="77"/>
      <c r="AE264" s="62"/>
      <c r="AF264" s="54"/>
    </row>
    <row r="265" spans="5:32" ht="12.75">
      <c r="E265" s="55" t="s">
        <v>286</v>
      </c>
      <c r="F265" s="56">
        <v>0</v>
      </c>
      <c r="G265" s="55">
        <f t="shared" si="59"/>
        <v>0</v>
      </c>
      <c r="H265" s="56">
        <v>0</v>
      </c>
      <c r="I265" s="3">
        <f t="shared" si="60"/>
        <v>0</v>
      </c>
      <c r="J265" s="3">
        <v>0</v>
      </c>
      <c r="K265" s="57">
        <v>0</v>
      </c>
      <c r="L265" s="57">
        <f t="shared" si="61"/>
        <v>0</v>
      </c>
      <c r="M265" s="3">
        <f t="shared" si="62"/>
        <v>0</v>
      </c>
      <c r="N265" s="64">
        <v>0</v>
      </c>
      <c r="O265" s="57">
        <f t="shared" si="63"/>
        <v>0</v>
      </c>
      <c r="P265" s="58">
        <v>0</v>
      </c>
      <c r="Q265" s="58">
        <v>0</v>
      </c>
      <c r="R265" s="59">
        <f t="shared" si="64"/>
        <v>0</v>
      </c>
      <c r="S265" s="65">
        <v>0</v>
      </c>
      <c r="T265" s="61">
        <f t="shared" si="65"/>
        <v>0</v>
      </c>
      <c r="U265" s="58">
        <v>0</v>
      </c>
      <c r="V265" s="62">
        <f t="shared" si="54"/>
        <v>0</v>
      </c>
      <c r="W265" s="61">
        <v>0</v>
      </c>
      <c r="X265" s="57">
        <f t="shared" si="66"/>
        <v>0</v>
      </c>
      <c r="Y265" s="62">
        <f t="shared" si="58"/>
        <v>0</v>
      </c>
      <c r="Z265" s="57">
        <v>0</v>
      </c>
      <c r="AA265" s="62">
        <f t="shared" si="67"/>
        <v>0</v>
      </c>
      <c r="AB265" s="63">
        <f t="shared" si="57"/>
        <v>0</v>
      </c>
      <c r="AD265" s="77"/>
      <c r="AE265" s="62"/>
      <c r="AF265" s="54"/>
    </row>
    <row r="266" spans="5:32" ht="12.75">
      <c r="E266" s="55" t="s">
        <v>287</v>
      </c>
      <c r="F266" s="56">
        <v>0</v>
      </c>
      <c r="G266" s="55">
        <f t="shared" si="59"/>
        <v>0</v>
      </c>
      <c r="H266" s="56">
        <v>0</v>
      </c>
      <c r="I266" s="3">
        <f t="shared" si="60"/>
        <v>0</v>
      </c>
      <c r="J266" s="3">
        <v>0</v>
      </c>
      <c r="K266" s="57">
        <v>0</v>
      </c>
      <c r="L266" s="57">
        <f t="shared" si="61"/>
        <v>0</v>
      </c>
      <c r="M266" s="3">
        <f t="shared" si="62"/>
        <v>0</v>
      </c>
      <c r="N266" s="64">
        <v>0</v>
      </c>
      <c r="O266" s="57">
        <f t="shared" si="63"/>
        <v>0</v>
      </c>
      <c r="P266" s="58">
        <v>0</v>
      </c>
      <c r="Q266" s="58">
        <v>0</v>
      </c>
      <c r="R266" s="59">
        <f t="shared" si="64"/>
        <v>0</v>
      </c>
      <c r="S266" s="65">
        <v>314</v>
      </c>
      <c r="T266" s="61">
        <f t="shared" si="65"/>
        <v>0</v>
      </c>
      <c r="U266" s="58">
        <v>0</v>
      </c>
      <c r="V266" s="62">
        <f>IF(OR(F266=0,S266&gt;R266),0,ROUND(U266*$V$6,2))</f>
        <v>0</v>
      </c>
      <c r="W266" s="61">
        <v>0</v>
      </c>
      <c r="X266" s="57">
        <f t="shared" si="66"/>
        <v>0</v>
      </c>
      <c r="Y266" s="62">
        <f t="shared" si="58"/>
        <v>0</v>
      </c>
      <c r="Z266" s="57">
        <v>0</v>
      </c>
      <c r="AA266" s="62">
        <f t="shared" si="67"/>
        <v>0</v>
      </c>
      <c r="AB266" s="63">
        <f>MAX(T266,Y266,AA266)</f>
        <v>0</v>
      </c>
      <c r="AD266" s="77"/>
      <c r="AE266" s="62"/>
      <c r="AF266" s="54"/>
    </row>
    <row r="267" spans="5:32" ht="12.75">
      <c r="E267" s="55" t="s">
        <v>288</v>
      </c>
      <c r="F267" s="56">
        <v>0</v>
      </c>
      <c r="G267" s="55">
        <f t="shared" si="59"/>
        <v>0</v>
      </c>
      <c r="H267" s="56">
        <v>0</v>
      </c>
      <c r="I267" s="3">
        <f t="shared" si="60"/>
        <v>0</v>
      </c>
      <c r="J267" s="3">
        <v>0</v>
      </c>
      <c r="K267" s="57">
        <v>0</v>
      </c>
      <c r="L267" s="57">
        <f t="shared" si="61"/>
        <v>0</v>
      </c>
      <c r="M267" s="3">
        <f t="shared" si="62"/>
        <v>0</v>
      </c>
      <c r="N267" s="64">
        <v>0</v>
      </c>
      <c r="O267" s="57">
        <f t="shared" si="63"/>
        <v>0</v>
      </c>
      <c r="P267" s="58">
        <v>0</v>
      </c>
      <c r="Q267" s="58">
        <v>0</v>
      </c>
      <c r="R267" s="59">
        <f t="shared" si="64"/>
        <v>0</v>
      </c>
      <c r="S267" s="65">
        <v>0</v>
      </c>
      <c r="T267" s="61">
        <f t="shared" si="65"/>
        <v>0</v>
      </c>
      <c r="U267" s="58">
        <v>0</v>
      </c>
      <c r="V267" s="62">
        <f>IF(OR(F267=0,S267&gt;R267),0,ROUND(U267*$V$6,2))</f>
        <v>0</v>
      </c>
      <c r="W267" s="61">
        <v>0</v>
      </c>
      <c r="X267" s="57">
        <f t="shared" si="66"/>
        <v>0</v>
      </c>
      <c r="Y267" s="62">
        <f t="shared" si="58"/>
        <v>0</v>
      </c>
      <c r="Z267" s="57">
        <v>0</v>
      </c>
      <c r="AA267" s="62">
        <f t="shared" si="67"/>
        <v>0</v>
      </c>
      <c r="AB267" s="63">
        <f>MAX(T267,Y267,AA267)</f>
        <v>0</v>
      </c>
      <c r="AD267" s="77"/>
      <c r="AE267" s="62"/>
      <c r="AF267" s="54"/>
    </row>
    <row r="268" spans="5:32" ht="12.75">
      <c r="E268" s="55" t="s">
        <v>289</v>
      </c>
      <c r="F268" s="56">
        <v>0</v>
      </c>
      <c r="G268" s="55">
        <f t="shared" si="59"/>
        <v>0</v>
      </c>
      <c r="H268" s="56">
        <v>0</v>
      </c>
      <c r="I268" s="3">
        <f t="shared" si="60"/>
        <v>0</v>
      </c>
      <c r="J268" s="3">
        <v>0</v>
      </c>
      <c r="K268" s="57">
        <v>0</v>
      </c>
      <c r="L268" s="57">
        <f t="shared" si="61"/>
        <v>0</v>
      </c>
      <c r="M268" s="3">
        <f t="shared" si="62"/>
        <v>0</v>
      </c>
      <c r="N268" s="64">
        <v>0</v>
      </c>
      <c r="O268" s="57">
        <f t="shared" si="63"/>
        <v>0</v>
      </c>
      <c r="P268" s="58">
        <v>0</v>
      </c>
      <c r="Q268" s="58">
        <v>0</v>
      </c>
      <c r="R268" s="59">
        <f t="shared" si="64"/>
        <v>0</v>
      </c>
      <c r="S268" s="65">
        <v>5382</v>
      </c>
      <c r="T268" s="61">
        <f t="shared" si="65"/>
        <v>0</v>
      </c>
      <c r="U268" s="58">
        <v>1605</v>
      </c>
      <c r="V268" s="62">
        <f>IF(OR(F268=0,S268&gt;R268),0,ROUND(U268*$V$6,2))</f>
        <v>0</v>
      </c>
      <c r="W268" s="61">
        <v>1605</v>
      </c>
      <c r="X268" s="57">
        <f t="shared" si="66"/>
        <v>2568</v>
      </c>
      <c r="Y268" s="62">
        <f t="shared" si="58"/>
        <v>0</v>
      </c>
      <c r="Z268" s="57">
        <v>1540.8</v>
      </c>
      <c r="AA268" s="62">
        <f t="shared" si="67"/>
        <v>1463.76</v>
      </c>
      <c r="AB268" s="63">
        <f>MAX(T268,Y268,AA268)</f>
        <v>1463.76</v>
      </c>
      <c r="AD268" s="77"/>
      <c r="AE268" s="62"/>
      <c r="AF268" s="54"/>
    </row>
    <row r="269" spans="5:32" ht="12.75">
      <c r="E269" s="55" t="s">
        <v>290</v>
      </c>
      <c r="F269" s="56">
        <v>0</v>
      </c>
      <c r="G269" s="55">
        <f t="shared" si="59"/>
        <v>0</v>
      </c>
      <c r="H269" s="56">
        <v>0</v>
      </c>
      <c r="I269" s="3">
        <f t="shared" si="60"/>
        <v>0</v>
      </c>
      <c r="J269" s="3">
        <v>0</v>
      </c>
      <c r="K269" s="57">
        <v>0</v>
      </c>
      <c r="L269" s="57">
        <f t="shared" si="61"/>
        <v>0</v>
      </c>
      <c r="M269" s="3">
        <f t="shared" si="62"/>
        <v>0</v>
      </c>
      <c r="N269" s="64">
        <v>0</v>
      </c>
      <c r="O269" s="57">
        <f t="shared" si="63"/>
        <v>0</v>
      </c>
      <c r="P269" s="58">
        <v>0</v>
      </c>
      <c r="Q269" s="58">
        <v>0</v>
      </c>
      <c r="R269" s="59">
        <f t="shared" si="64"/>
        <v>0</v>
      </c>
      <c r="S269" s="65">
        <v>3007</v>
      </c>
      <c r="T269" s="61">
        <f t="shared" si="65"/>
        <v>0</v>
      </c>
      <c r="U269" s="58">
        <v>0</v>
      </c>
      <c r="V269" s="62">
        <f>IF(OR(F269=0,S269&gt;R269),0,ROUND(U269*$V$6,2))</f>
        <v>0</v>
      </c>
      <c r="W269" s="61">
        <v>0</v>
      </c>
      <c r="X269" s="57">
        <f t="shared" si="66"/>
        <v>0</v>
      </c>
      <c r="Y269" s="62">
        <f t="shared" si="58"/>
        <v>0</v>
      </c>
      <c r="Z269" s="57">
        <v>0</v>
      </c>
      <c r="AA269" s="62">
        <f t="shared" si="67"/>
        <v>0</v>
      </c>
      <c r="AB269" s="63">
        <f>MAX(T269,Y269,AA269)</f>
        <v>0</v>
      </c>
      <c r="AD269" s="77"/>
      <c r="AE269" s="62"/>
      <c r="AF269" s="54"/>
    </row>
    <row r="270" spans="5:32" ht="12.75">
      <c r="E270" s="55" t="s">
        <v>291</v>
      </c>
      <c r="F270" s="56">
        <v>0</v>
      </c>
      <c r="G270" s="55">
        <f t="shared" si="59"/>
        <v>0</v>
      </c>
      <c r="H270" s="56">
        <v>0</v>
      </c>
      <c r="I270" s="3">
        <f t="shared" si="60"/>
        <v>0</v>
      </c>
      <c r="J270" s="3">
        <v>0</v>
      </c>
      <c r="K270" s="57">
        <v>0</v>
      </c>
      <c r="L270" s="57">
        <f t="shared" si="61"/>
        <v>0</v>
      </c>
      <c r="M270" s="3">
        <f t="shared" si="62"/>
        <v>0</v>
      </c>
      <c r="N270" s="64">
        <v>0</v>
      </c>
      <c r="O270" s="57">
        <f t="shared" si="63"/>
        <v>0</v>
      </c>
      <c r="P270" s="58">
        <v>0</v>
      </c>
      <c r="Q270" s="58">
        <v>0</v>
      </c>
      <c r="R270" s="59">
        <f t="shared" si="64"/>
        <v>0</v>
      </c>
      <c r="S270" s="65">
        <v>14199</v>
      </c>
      <c r="T270" s="61">
        <f t="shared" si="65"/>
        <v>0</v>
      </c>
      <c r="U270" s="58">
        <v>1639</v>
      </c>
      <c r="V270" s="62">
        <f>IF(OR(F270=0,S270&gt;R270),0,ROUND(U270*$V$6,2))</f>
        <v>0</v>
      </c>
      <c r="W270" s="61">
        <v>1639</v>
      </c>
      <c r="X270" s="57">
        <f t="shared" si="66"/>
        <v>2622</v>
      </c>
      <c r="Y270" s="62">
        <f t="shared" si="58"/>
        <v>0</v>
      </c>
      <c r="Z270" s="57">
        <v>1573.44</v>
      </c>
      <c r="AA270" s="62">
        <f t="shared" si="67"/>
        <v>1494.77</v>
      </c>
      <c r="AB270" s="63">
        <f>MAX(T270,Y270,AA270)</f>
        <v>1494.77</v>
      </c>
      <c r="AD270" s="77"/>
      <c r="AE270" s="62"/>
      <c r="AF270" s="54"/>
    </row>
    <row r="271" spans="14:28" ht="15">
      <c r="N271" s="82"/>
      <c r="O271" s="1"/>
      <c r="P271" s="77"/>
      <c r="Q271" s="77"/>
      <c r="S271" s="20"/>
      <c r="U271" s="1">
        <f>COUNTIF(U9:U270,"&gt;0")</f>
        <v>185</v>
      </c>
      <c r="AA271" s="73"/>
      <c r="AB271" s="73"/>
    </row>
    <row r="272" spans="6:28" ht="15">
      <c r="F272" s="83"/>
      <c r="G272" s="84"/>
      <c r="I272" s="84"/>
      <c r="J272" s="84"/>
      <c r="K272" s="83"/>
      <c r="L272" s="85"/>
      <c r="M272" s="85"/>
      <c r="N272" s="86"/>
      <c r="O272" s="87"/>
      <c r="P272" s="88"/>
      <c r="Q272" s="88"/>
      <c r="R272" s="20"/>
      <c r="AA272" s="73"/>
      <c r="AB272" s="73"/>
    </row>
    <row r="273" spans="14:28" ht="15">
      <c r="N273" s="82"/>
      <c r="P273" s="90"/>
      <c r="Q273" s="90"/>
      <c r="AA273" s="73"/>
      <c r="AB273" s="73"/>
    </row>
    <row r="274" spans="14:28" ht="15">
      <c r="N274" s="82"/>
      <c r="P274" s="90"/>
      <c r="Q274" s="90"/>
      <c r="AA274" s="73"/>
      <c r="AB274" s="73"/>
    </row>
    <row r="275" spans="6:28" ht="15">
      <c r="F275" s="91"/>
      <c r="N275" s="82"/>
      <c r="P275" s="90"/>
      <c r="Q275" s="90"/>
      <c r="AA275" s="73"/>
      <c r="AB275" s="73"/>
    </row>
    <row r="276" spans="6:28" ht="15">
      <c r="F276" s="91"/>
      <c r="N276" s="82"/>
      <c r="P276" s="90"/>
      <c r="Q276" s="90"/>
      <c r="AA276" s="73"/>
      <c r="AB276" s="73"/>
    </row>
    <row r="277" spans="6:28" ht="15">
      <c r="F277" s="91"/>
      <c r="N277" s="82"/>
      <c r="P277" s="90"/>
      <c r="Q277" s="90"/>
      <c r="AA277" s="73"/>
      <c r="AB277" s="73"/>
    </row>
    <row r="278" spans="14:28" ht="15">
      <c r="N278" s="82"/>
      <c r="P278" s="90"/>
      <c r="Q278" s="90"/>
      <c r="AA278" s="73"/>
      <c r="AB278" s="73"/>
    </row>
    <row r="279" spans="16:28" ht="15">
      <c r="P279" s="90"/>
      <c r="Q279" s="90"/>
      <c r="AA279" s="73"/>
      <c r="AB279" s="73"/>
    </row>
    <row r="280" spans="16:28" ht="15">
      <c r="P280" s="90"/>
      <c r="Q280" s="90"/>
      <c r="AA280" s="73"/>
      <c r="AB280" s="73"/>
    </row>
    <row r="281" spans="16:28" ht="15">
      <c r="P281" s="90"/>
      <c r="Q281" s="90"/>
      <c r="AA281" s="73"/>
      <c r="AB281" s="73"/>
    </row>
    <row r="282" spans="16:28" ht="15">
      <c r="P282" s="90"/>
      <c r="Q282" s="90"/>
      <c r="AA282" s="73"/>
      <c r="AB282" s="73"/>
    </row>
    <row r="283" spans="16:28" ht="15">
      <c r="P283" s="90"/>
      <c r="Q283" s="90"/>
      <c r="AA283" s="73"/>
      <c r="AB283" s="73"/>
    </row>
    <row r="284" spans="16:28" ht="15">
      <c r="P284" s="90"/>
      <c r="Q284" s="90"/>
      <c r="AA284" s="73"/>
      <c r="AB284" s="73"/>
    </row>
    <row r="285" spans="16:28" ht="15">
      <c r="P285" s="90"/>
      <c r="Q285" s="90"/>
      <c r="AA285" s="73"/>
      <c r="AB285" s="73"/>
    </row>
    <row r="286" spans="16:28" ht="15">
      <c r="P286" s="90"/>
      <c r="Q286" s="90"/>
      <c r="AA286" s="73"/>
      <c r="AB286" s="73"/>
    </row>
    <row r="287" spans="16:28" ht="15">
      <c r="P287" s="90"/>
      <c r="Q287" s="90"/>
      <c r="AA287" s="73"/>
      <c r="AB287" s="73"/>
    </row>
    <row r="288" spans="16:28" ht="15">
      <c r="P288" s="90"/>
      <c r="Q288" s="90"/>
      <c r="AA288" s="73"/>
      <c r="AB288" s="73"/>
    </row>
    <row r="289" spans="16:28" ht="15">
      <c r="P289" s="90"/>
      <c r="Q289" s="90"/>
      <c r="AA289" s="73"/>
      <c r="AB289" s="73"/>
    </row>
    <row r="290" spans="16:28" ht="15">
      <c r="P290" s="90"/>
      <c r="Q290" s="90"/>
      <c r="AA290" s="73"/>
      <c r="AB290" s="73"/>
    </row>
    <row r="291" spans="16:28" ht="15">
      <c r="P291" s="90"/>
      <c r="Q291" s="90"/>
      <c r="AA291" s="73"/>
      <c r="AB291" s="73"/>
    </row>
    <row r="292" spans="16:28" ht="15">
      <c r="P292" s="90"/>
      <c r="Q292" s="90"/>
      <c r="AA292" s="73"/>
      <c r="AB292" s="73"/>
    </row>
    <row r="293" spans="16:28" ht="15">
      <c r="P293" s="90"/>
      <c r="Q293" s="90"/>
      <c r="AA293" s="73"/>
      <c r="AB293" s="73"/>
    </row>
    <row r="294" spans="16:28" ht="15">
      <c r="P294" s="90"/>
      <c r="Q294" s="90"/>
      <c r="AA294" s="73"/>
      <c r="AB294" s="73"/>
    </row>
    <row r="295" spans="16:28" ht="15">
      <c r="P295" s="90"/>
      <c r="Q295" s="90"/>
      <c r="AA295" s="73"/>
      <c r="AB295" s="73"/>
    </row>
    <row r="296" spans="16:28" ht="15">
      <c r="P296" s="90"/>
      <c r="Q296" s="90"/>
      <c r="AA296" s="73"/>
      <c r="AB296" s="73"/>
    </row>
    <row r="297" spans="16:28" ht="15">
      <c r="P297" s="90"/>
      <c r="Q297" s="90"/>
      <c r="AA297" s="73"/>
      <c r="AB297" s="73"/>
    </row>
    <row r="298" spans="16:28" ht="15">
      <c r="P298" s="90"/>
      <c r="Q298" s="90"/>
      <c r="AA298" s="73"/>
      <c r="AB298" s="73"/>
    </row>
    <row r="299" spans="16:28" ht="15">
      <c r="P299" s="90"/>
      <c r="Q299" s="90"/>
      <c r="AA299" s="73"/>
      <c r="AB299" s="73"/>
    </row>
    <row r="300" spans="16:28" ht="15">
      <c r="P300" s="90"/>
      <c r="Q300" s="90"/>
      <c r="AA300" s="73"/>
      <c r="AB300" s="73"/>
    </row>
    <row r="301" spans="16:28" ht="15">
      <c r="P301" s="90"/>
      <c r="Q301" s="90"/>
      <c r="AA301" s="73"/>
      <c r="AB301" s="73"/>
    </row>
    <row r="302" spans="16:28" ht="15">
      <c r="P302" s="90"/>
      <c r="Q302" s="90"/>
      <c r="AA302" s="73"/>
      <c r="AB302" s="73"/>
    </row>
    <row r="303" spans="16:28" ht="15">
      <c r="P303" s="90"/>
      <c r="Q303" s="90"/>
      <c r="AA303" s="73"/>
      <c r="AB303" s="73"/>
    </row>
    <row r="304" spans="16:28" ht="15">
      <c r="P304" s="90"/>
      <c r="Q304" s="90"/>
      <c r="AA304" s="73"/>
      <c r="AB304" s="73"/>
    </row>
    <row r="305" spans="27:28" ht="15">
      <c r="AA305" s="73"/>
      <c r="AB305" s="73"/>
    </row>
    <row r="306" spans="27:28" ht="15">
      <c r="AA306" s="73"/>
      <c r="AB306" s="73"/>
    </row>
    <row r="307" spans="27:28" ht="15">
      <c r="AA307" s="73"/>
      <c r="AB307" s="73"/>
    </row>
    <row r="308" spans="27:28" ht="15">
      <c r="AA308" s="73"/>
      <c r="AB308" s="73"/>
    </row>
    <row r="309" spans="27:28" ht="15">
      <c r="AA309" s="73"/>
      <c r="AB309" s="73"/>
    </row>
    <row r="310" spans="27:28" ht="15">
      <c r="AA310" s="73"/>
      <c r="AB310" s="73"/>
    </row>
    <row r="311" spans="27:28" ht="15">
      <c r="AA311" s="73"/>
      <c r="AB311" s="73"/>
    </row>
    <row r="312" spans="27:28" ht="15">
      <c r="AA312" s="73"/>
      <c r="AB312" s="73"/>
    </row>
    <row r="313" spans="27:28" ht="15">
      <c r="AA313" s="73"/>
      <c r="AB313" s="73"/>
    </row>
    <row r="314" spans="27:28" ht="15">
      <c r="AA314" s="73"/>
      <c r="AB314" s="73"/>
    </row>
    <row r="315" spans="27:28" ht="15">
      <c r="AA315" s="73"/>
      <c r="AB315" s="73"/>
    </row>
    <row r="316" spans="27:28" ht="15">
      <c r="AA316" s="73"/>
      <c r="AB316" s="73"/>
    </row>
    <row r="317" spans="27:28" ht="15">
      <c r="AA317" s="73"/>
      <c r="AB317" s="73"/>
    </row>
    <row r="318" spans="27:28" ht="15">
      <c r="AA318" s="73"/>
      <c r="AB318" s="73"/>
    </row>
    <row r="319" spans="27:28" ht="15">
      <c r="AA319" s="73"/>
      <c r="AB319" s="73"/>
    </row>
    <row r="320" spans="27:28" ht="15">
      <c r="AA320" s="73"/>
      <c r="AB320" s="73"/>
    </row>
    <row r="321" spans="27:28" ht="15">
      <c r="AA321" s="73"/>
      <c r="AB321" s="73"/>
    </row>
    <row r="322" spans="27:28" ht="15">
      <c r="AA322" s="73"/>
      <c r="AB322" s="73"/>
    </row>
    <row r="323" spans="27:28" ht="15">
      <c r="AA323" s="73"/>
      <c r="AB323" s="73"/>
    </row>
    <row r="324" spans="27:28" ht="15">
      <c r="AA324" s="73"/>
      <c r="AB324" s="73"/>
    </row>
    <row r="325" spans="27:28" ht="15">
      <c r="AA325" s="73"/>
      <c r="AB325" s="73"/>
    </row>
    <row r="326" spans="27:28" ht="15">
      <c r="AA326" s="73"/>
      <c r="AB326" s="73"/>
    </row>
    <row r="327" spans="27:28" ht="15">
      <c r="AA327" s="73"/>
      <c r="AB327" s="73"/>
    </row>
    <row r="328" spans="27:28" ht="15">
      <c r="AA328" s="73"/>
      <c r="AB328" s="73"/>
    </row>
    <row r="329" spans="27:28" ht="15">
      <c r="AA329" s="73"/>
      <c r="AB329" s="73"/>
    </row>
    <row r="330" spans="27:28" ht="15">
      <c r="AA330" s="73"/>
      <c r="AB330" s="73"/>
    </row>
    <row r="331" spans="27:28" ht="15">
      <c r="AA331" s="73"/>
      <c r="AB331" s="73"/>
    </row>
    <row r="332" spans="27:28" ht="15">
      <c r="AA332" s="73"/>
      <c r="AB332" s="73"/>
    </row>
    <row r="333" spans="27:28" ht="15">
      <c r="AA333" s="73"/>
      <c r="AB333" s="73"/>
    </row>
    <row r="334" spans="27:28" ht="15">
      <c r="AA334" s="73"/>
      <c r="AB334" s="73"/>
    </row>
    <row r="335" spans="27:28" ht="15">
      <c r="AA335" s="73"/>
      <c r="AB335" s="73"/>
    </row>
    <row r="336" spans="27:28" ht="15">
      <c r="AA336" s="73"/>
      <c r="AB336" s="73"/>
    </row>
    <row r="337" spans="27:28" ht="15">
      <c r="AA337" s="73"/>
      <c r="AB337" s="73"/>
    </row>
    <row r="338" spans="27:28" ht="15">
      <c r="AA338" s="73"/>
      <c r="AB338" s="73"/>
    </row>
    <row r="339" spans="27:28" ht="15">
      <c r="AA339" s="73"/>
      <c r="AB339" s="73"/>
    </row>
    <row r="340" spans="27:28" ht="15">
      <c r="AA340" s="73"/>
      <c r="AB340" s="73"/>
    </row>
    <row r="341" spans="27:28" ht="15">
      <c r="AA341" s="73"/>
      <c r="AB341" s="73"/>
    </row>
    <row r="342" spans="27:28" ht="15">
      <c r="AA342" s="73"/>
      <c r="AB342" s="73"/>
    </row>
    <row r="343" spans="27:28" ht="15">
      <c r="AA343" s="73"/>
      <c r="AB343" s="73"/>
    </row>
    <row r="344" spans="27:28" ht="15">
      <c r="AA344" s="73"/>
      <c r="AB344" s="73"/>
    </row>
    <row r="345" spans="27:28" ht="15">
      <c r="AA345" s="73"/>
      <c r="AB345" s="73"/>
    </row>
    <row r="346" spans="27:28" ht="15">
      <c r="AA346" s="73"/>
      <c r="AB346" s="73"/>
    </row>
    <row r="347" spans="27:28" ht="15">
      <c r="AA347" s="73"/>
      <c r="AB347" s="73"/>
    </row>
    <row r="348" spans="27:28" ht="15">
      <c r="AA348" s="73"/>
      <c r="AB348" s="73"/>
    </row>
    <row r="349" spans="27:28" ht="15">
      <c r="AA349" s="73"/>
      <c r="AB349" s="73"/>
    </row>
    <row r="350" spans="27:28" ht="15">
      <c r="AA350" s="73"/>
      <c r="AB350" s="73"/>
    </row>
    <row r="351" spans="27:28" ht="15">
      <c r="AA351" s="73"/>
      <c r="AB351" s="73"/>
    </row>
    <row r="352" spans="27:28" ht="15">
      <c r="AA352" s="73"/>
      <c r="AB352" s="73"/>
    </row>
    <row r="353" spans="27:28" ht="15">
      <c r="AA353" s="73"/>
      <c r="AB353" s="73"/>
    </row>
    <row r="354" spans="27:28" ht="15">
      <c r="AA354" s="73"/>
      <c r="AB354" s="73"/>
    </row>
    <row r="355" spans="27:28" ht="15">
      <c r="AA355" s="73"/>
      <c r="AB355" s="73"/>
    </row>
    <row r="356" spans="27:28" ht="15">
      <c r="AA356" s="73"/>
      <c r="AB356" s="73"/>
    </row>
    <row r="357" spans="27:28" ht="15">
      <c r="AA357" s="73"/>
      <c r="AB357" s="73"/>
    </row>
    <row r="358" spans="27:28" ht="15">
      <c r="AA358" s="73"/>
      <c r="AB358" s="73"/>
    </row>
    <row r="359" spans="27:28" ht="15">
      <c r="AA359" s="73"/>
      <c r="AB359" s="73"/>
    </row>
    <row r="360" spans="27:28" ht="15">
      <c r="AA360" s="73"/>
      <c r="AB360" s="73"/>
    </row>
    <row r="361" spans="27:28" ht="15">
      <c r="AA361" s="73"/>
      <c r="AB361" s="73"/>
    </row>
    <row r="362" spans="27:28" ht="15">
      <c r="AA362" s="73"/>
      <c r="AB362" s="73"/>
    </row>
    <row r="363" spans="27:28" ht="15">
      <c r="AA363" s="73"/>
      <c r="AB363" s="73"/>
    </row>
    <row r="364" spans="27:28" ht="15">
      <c r="AA364" s="73"/>
      <c r="AB364" s="73"/>
    </row>
    <row r="365" spans="27:28" ht="15">
      <c r="AA365" s="73"/>
      <c r="AB365" s="73"/>
    </row>
    <row r="366" spans="27:28" ht="15">
      <c r="AA366" s="73"/>
      <c r="AB366" s="73"/>
    </row>
    <row r="367" spans="27:28" ht="15">
      <c r="AA367" s="73"/>
      <c r="AB367" s="73"/>
    </row>
    <row r="368" spans="27:28" ht="15">
      <c r="AA368" s="73"/>
      <c r="AB368" s="73"/>
    </row>
    <row r="369" spans="27:28" ht="15">
      <c r="AA369" s="73"/>
      <c r="AB369" s="73"/>
    </row>
    <row r="370" spans="27:28" ht="15">
      <c r="AA370" s="73"/>
      <c r="AB370" s="73"/>
    </row>
    <row r="371" spans="27:28" ht="15">
      <c r="AA371" s="73"/>
      <c r="AB371" s="73"/>
    </row>
    <row r="372" spans="27:28" ht="15">
      <c r="AA372" s="73"/>
      <c r="AB372" s="73"/>
    </row>
    <row r="373" spans="27:28" ht="15">
      <c r="AA373" s="73"/>
      <c r="AB373" s="73"/>
    </row>
    <row r="374" spans="27:28" ht="15">
      <c r="AA374" s="73"/>
      <c r="AB374" s="73"/>
    </row>
    <row r="375" spans="27:28" ht="15">
      <c r="AA375" s="73"/>
      <c r="AB375" s="73"/>
    </row>
    <row r="376" spans="27:28" ht="15">
      <c r="AA376" s="73"/>
      <c r="AB376" s="73"/>
    </row>
    <row r="377" spans="27:28" ht="15">
      <c r="AA377" s="73"/>
      <c r="AB377" s="73"/>
    </row>
    <row r="378" spans="27:28" ht="15">
      <c r="AA378" s="73"/>
      <c r="AB378" s="73"/>
    </row>
    <row r="379" spans="27:28" ht="15">
      <c r="AA379" s="73"/>
      <c r="AB379" s="73"/>
    </row>
    <row r="380" spans="27:28" ht="15">
      <c r="AA380" s="73"/>
      <c r="AB380" s="73"/>
    </row>
    <row r="381" spans="27:28" ht="15">
      <c r="AA381" s="73"/>
      <c r="AB381" s="73"/>
    </row>
    <row r="382" spans="27:28" ht="15">
      <c r="AA382" s="73"/>
      <c r="AB382" s="73"/>
    </row>
    <row r="383" spans="27:28" ht="15">
      <c r="AA383" s="73"/>
      <c r="AB383" s="73"/>
    </row>
    <row r="384" spans="27:28" ht="15">
      <c r="AA384" s="73"/>
      <c r="AB384" s="73"/>
    </row>
    <row r="385" spans="27:28" ht="15">
      <c r="AA385" s="73"/>
      <c r="AB385" s="73"/>
    </row>
    <row r="386" spans="27:28" ht="15">
      <c r="AA386" s="73"/>
      <c r="AB386" s="73"/>
    </row>
    <row r="387" spans="27:28" ht="15">
      <c r="AA387" s="73"/>
      <c r="AB387" s="73"/>
    </row>
    <row r="388" spans="27:28" ht="15">
      <c r="AA388" s="73"/>
      <c r="AB388" s="73"/>
    </row>
    <row r="389" spans="27:28" ht="15">
      <c r="AA389" s="73"/>
      <c r="AB389" s="73"/>
    </row>
    <row r="390" spans="27:28" ht="15">
      <c r="AA390" s="73"/>
      <c r="AB390" s="73"/>
    </row>
    <row r="391" spans="27:28" ht="15">
      <c r="AA391" s="73"/>
      <c r="AB391" s="73"/>
    </row>
    <row r="392" spans="27:28" ht="15">
      <c r="AA392" s="73"/>
      <c r="AB392" s="73"/>
    </row>
    <row r="393" spans="27:28" ht="15">
      <c r="AA393" s="73"/>
      <c r="AB393" s="73"/>
    </row>
    <row r="394" spans="27:28" ht="15">
      <c r="AA394" s="73"/>
      <c r="AB394" s="73"/>
    </row>
    <row r="395" spans="27:28" ht="15">
      <c r="AA395" s="73"/>
      <c r="AB395" s="73"/>
    </row>
    <row r="396" spans="27:28" ht="15">
      <c r="AA396" s="73"/>
      <c r="AB396" s="73"/>
    </row>
    <row r="397" spans="27:28" ht="15">
      <c r="AA397" s="73"/>
      <c r="AB397" s="73"/>
    </row>
    <row r="398" spans="27:28" ht="15">
      <c r="AA398" s="73"/>
      <c r="AB398" s="73"/>
    </row>
    <row r="399" spans="27:28" ht="15">
      <c r="AA399" s="73"/>
      <c r="AB399" s="73"/>
    </row>
    <row r="400" spans="27:28" ht="15">
      <c r="AA400" s="73"/>
      <c r="AB400" s="73"/>
    </row>
    <row r="401" spans="27:28" ht="15">
      <c r="AA401" s="73"/>
      <c r="AB401" s="73"/>
    </row>
    <row r="402" spans="27:28" ht="15">
      <c r="AA402" s="73"/>
      <c r="AB402" s="73"/>
    </row>
    <row r="403" spans="27:28" ht="15">
      <c r="AA403" s="73"/>
      <c r="AB403" s="73"/>
    </row>
    <row r="404" spans="27:28" ht="15">
      <c r="AA404" s="73"/>
      <c r="AB404" s="73"/>
    </row>
    <row r="405" spans="27:28" ht="15">
      <c r="AA405" s="73"/>
      <c r="AB405" s="73"/>
    </row>
    <row r="406" spans="27:28" ht="15">
      <c r="AA406" s="73"/>
      <c r="AB406" s="73"/>
    </row>
    <row r="407" spans="27:28" ht="15">
      <c r="AA407" s="73"/>
      <c r="AB407" s="73"/>
    </row>
    <row r="408" spans="27:28" ht="15">
      <c r="AA408" s="73"/>
      <c r="AB408" s="73"/>
    </row>
    <row r="409" spans="27:28" ht="15">
      <c r="AA409" s="73"/>
      <c r="AB409" s="73"/>
    </row>
    <row r="410" spans="27:28" ht="15">
      <c r="AA410" s="73"/>
      <c r="AB410" s="73"/>
    </row>
    <row r="411" spans="27:28" ht="15">
      <c r="AA411" s="73"/>
      <c r="AB411" s="73"/>
    </row>
    <row r="412" spans="27:28" ht="15">
      <c r="AA412" s="73"/>
      <c r="AB412" s="73"/>
    </row>
    <row r="413" spans="27:28" ht="15">
      <c r="AA413" s="73"/>
      <c r="AB413" s="73"/>
    </row>
    <row r="414" spans="27:28" ht="15">
      <c r="AA414" s="73"/>
      <c r="AB414" s="73"/>
    </row>
    <row r="415" spans="27:28" ht="15">
      <c r="AA415" s="73"/>
      <c r="AB415" s="73"/>
    </row>
    <row r="416" spans="27:28" ht="15">
      <c r="AA416" s="73"/>
      <c r="AB416" s="73"/>
    </row>
    <row r="417" spans="27:28" ht="15">
      <c r="AA417" s="73"/>
      <c r="AB417" s="73"/>
    </row>
    <row r="418" spans="27:28" ht="15">
      <c r="AA418" s="73"/>
      <c r="AB418" s="73"/>
    </row>
    <row r="419" spans="27:28" ht="15">
      <c r="AA419" s="73"/>
      <c r="AB419" s="73"/>
    </row>
    <row r="420" spans="27:28" ht="15">
      <c r="AA420" s="73"/>
      <c r="AB420" s="73"/>
    </row>
    <row r="421" spans="27:28" ht="15">
      <c r="AA421" s="73"/>
      <c r="AB421" s="73"/>
    </row>
    <row r="422" spans="27:28" ht="15">
      <c r="AA422" s="73"/>
      <c r="AB422" s="73"/>
    </row>
    <row r="423" spans="27:28" ht="15">
      <c r="AA423" s="73"/>
      <c r="AB423" s="73"/>
    </row>
    <row r="424" spans="27:28" ht="15">
      <c r="AA424" s="73"/>
      <c r="AB424" s="73"/>
    </row>
    <row r="425" spans="27:28" ht="15">
      <c r="AA425" s="73"/>
      <c r="AB425" s="73"/>
    </row>
    <row r="426" spans="27:28" ht="15">
      <c r="AA426" s="73"/>
      <c r="AB426" s="73"/>
    </row>
    <row r="427" spans="27:28" ht="15">
      <c r="AA427" s="73"/>
      <c r="AB427" s="73"/>
    </row>
    <row r="428" spans="27:28" ht="15">
      <c r="AA428" s="73"/>
      <c r="AB428" s="73"/>
    </row>
    <row r="429" spans="27:28" ht="15">
      <c r="AA429" s="73"/>
      <c r="AB429" s="73"/>
    </row>
    <row r="430" spans="27:28" ht="15">
      <c r="AA430" s="73"/>
      <c r="AB430" s="73"/>
    </row>
    <row r="431" spans="27:28" ht="15">
      <c r="AA431" s="73"/>
      <c r="AB431" s="73"/>
    </row>
    <row r="432" spans="27:28" ht="15">
      <c r="AA432" s="73"/>
      <c r="AB432" s="73"/>
    </row>
    <row r="433" spans="27:28" ht="15">
      <c r="AA433" s="73"/>
      <c r="AB433" s="73"/>
    </row>
    <row r="434" spans="27:28" ht="15">
      <c r="AA434" s="73"/>
      <c r="AB434" s="73"/>
    </row>
    <row r="435" spans="27:28" ht="15">
      <c r="AA435" s="73"/>
      <c r="AB435" s="73"/>
    </row>
    <row r="436" spans="27:28" ht="15">
      <c r="AA436" s="73"/>
      <c r="AB436" s="73"/>
    </row>
    <row r="437" spans="27:28" ht="15">
      <c r="AA437" s="73"/>
      <c r="AB437" s="73"/>
    </row>
    <row r="438" spans="27:28" ht="15">
      <c r="AA438" s="73"/>
      <c r="AB438" s="73"/>
    </row>
    <row r="439" spans="27:28" ht="15">
      <c r="AA439" s="73"/>
      <c r="AB439" s="73"/>
    </row>
    <row r="440" spans="27:28" ht="15">
      <c r="AA440" s="73"/>
      <c r="AB440" s="73"/>
    </row>
    <row r="441" spans="27:28" ht="15">
      <c r="AA441" s="73"/>
      <c r="AB441" s="73"/>
    </row>
    <row r="442" spans="27:28" ht="15">
      <c r="AA442" s="73"/>
      <c r="AB442" s="73"/>
    </row>
    <row r="443" spans="27:28" ht="15">
      <c r="AA443" s="73"/>
      <c r="AB443" s="73"/>
    </row>
    <row r="444" spans="27:28" ht="15">
      <c r="AA444" s="73"/>
      <c r="AB444" s="73"/>
    </row>
    <row r="445" spans="27:28" ht="15">
      <c r="AA445" s="73"/>
      <c r="AB445" s="73"/>
    </row>
    <row r="446" spans="27:28" ht="15">
      <c r="AA446" s="73"/>
      <c r="AB446" s="73"/>
    </row>
    <row r="447" spans="27:28" ht="15">
      <c r="AA447" s="73"/>
      <c r="AB447" s="73"/>
    </row>
    <row r="448" spans="27:28" ht="15">
      <c r="AA448" s="73"/>
      <c r="AB448" s="73"/>
    </row>
    <row r="449" spans="27:28" ht="15">
      <c r="AA449" s="73"/>
      <c r="AB449" s="73"/>
    </row>
    <row r="450" spans="27:28" ht="15">
      <c r="AA450" s="73"/>
      <c r="AB450" s="73"/>
    </row>
    <row r="451" spans="27:28" ht="15">
      <c r="AA451" s="73"/>
      <c r="AB451" s="73"/>
    </row>
    <row r="452" spans="27:28" ht="15">
      <c r="AA452" s="73"/>
      <c r="AB452" s="73"/>
    </row>
    <row r="453" spans="27:28" ht="15">
      <c r="AA453" s="73"/>
      <c r="AB453" s="73"/>
    </row>
    <row r="454" spans="27:28" ht="15">
      <c r="AA454" s="73"/>
      <c r="AB454" s="73"/>
    </row>
    <row r="455" spans="27:28" ht="15">
      <c r="AA455" s="73"/>
      <c r="AB455" s="73"/>
    </row>
    <row r="456" spans="27:28" ht="15">
      <c r="AA456" s="73"/>
      <c r="AB456" s="73"/>
    </row>
    <row r="457" spans="27:28" ht="15">
      <c r="AA457" s="73"/>
      <c r="AB457" s="73"/>
    </row>
    <row r="458" spans="27:28" ht="15">
      <c r="AA458" s="73"/>
      <c r="AB458" s="73"/>
    </row>
    <row r="459" spans="27:28" ht="15">
      <c r="AA459" s="73"/>
      <c r="AB459" s="73"/>
    </row>
    <row r="460" spans="27:28" ht="15">
      <c r="AA460" s="73"/>
      <c r="AB460" s="73"/>
    </row>
    <row r="461" spans="27:28" ht="15">
      <c r="AA461" s="73"/>
      <c r="AB461" s="73"/>
    </row>
    <row r="462" spans="27:28" ht="15">
      <c r="AA462" s="73"/>
      <c r="AB462" s="73"/>
    </row>
    <row r="463" spans="27:28" ht="15">
      <c r="AA463" s="73"/>
      <c r="AB463" s="73"/>
    </row>
    <row r="464" spans="27:28" ht="15">
      <c r="AA464" s="73"/>
      <c r="AB464" s="73"/>
    </row>
    <row r="465" spans="27:28" ht="15">
      <c r="AA465" s="73"/>
      <c r="AB465" s="73"/>
    </row>
    <row r="466" spans="27:28" ht="15">
      <c r="AA466" s="73"/>
      <c r="AB466" s="73"/>
    </row>
    <row r="467" spans="27:28" ht="15">
      <c r="AA467" s="73"/>
      <c r="AB467" s="73"/>
    </row>
    <row r="468" spans="27:28" ht="15">
      <c r="AA468" s="73"/>
      <c r="AB468" s="73"/>
    </row>
    <row r="469" spans="27:28" ht="15">
      <c r="AA469" s="73"/>
      <c r="AB469" s="73"/>
    </row>
    <row r="470" spans="27:28" ht="15">
      <c r="AA470" s="73"/>
      <c r="AB470" s="73"/>
    </row>
    <row r="471" spans="27:28" ht="15">
      <c r="AA471" s="73"/>
      <c r="AB471" s="73"/>
    </row>
    <row r="472" spans="27:28" ht="15">
      <c r="AA472" s="73"/>
      <c r="AB472" s="73"/>
    </row>
    <row r="473" spans="27:28" ht="15">
      <c r="AA473" s="73"/>
      <c r="AB473" s="73"/>
    </row>
    <row r="474" spans="27:28" ht="15">
      <c r="AA474" s="73"/>
      <c r="AB474" s="73"/>
    </row>
    <row r="475" spans="27:28" ht="15">
      <c r="AA475" s="73"/>
      <c r="AB475" s="73"/>
    </row>
    <row r="476" spans="27:28" ht="15">
      <c r="AA476" s="73"/>
      <c r="AB476" s="73"/>
    </row>
    <row r="477" spans="27:28" ht="15">
      <c r="AA477" s="73"/>
      <c r="AB477" s="73"/>
    </row>
    <row r="478" spans="27:28" ht="15">
      <c r="AA478" s="73"/>
      <c r="AB478" s="73"/>
    </row>
    <row r="479" spans="27:28" ht="15">
      <c r="AA479" s="73"/>
      <c r="AB479" s="73"/>
    </row>
  </sheetData>
  <sheetProtection sheet="1" objects="1" scenarios="1"/>
  <mergeCells count="1">
    <mergeCell ref="AB4:AB6"/>
  </mergeCells>
  <conditionalFormatting sqref="AI10:AI62 BO10:BO62 CU10:CU62 EA10:EA62 FG10:FG62 GM10:GM62 HS10:HS62">
    <cfRule type="cellIs" priority="1" dxfId="1" operator="equal">
      <formula>"Adjust"</formula>
    </cfRule>
  </conditionalFormatting>
  <printOptions/>
  <pageMargins left="0.63" right="0.26" top="0.68" bottom="0.57" header="0.3" footer="0.3"/>
  <pageSetup fitToHeight="0" horizontalDpi="600" verticalDpi="600" orientation="landscape" scale="85" r:id="rId2"/>
  <headerFooter>
    <oddHeader>&amp;LBased on Actual 2015-16  ADM 
revised as of 3-6-17-16&amp;C&amp;11New Hampshire Department of Education
Office of School Finance
Final FY2017 
Municipal Summary of Adequacy Aid &amp;RMarch 20, 2017
</oddHeader>
    <oddFooter>&amp;L&amp;9&amp;F&amp;C&amp;9page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Leclerc, Ron</dc:creator>
  <cp:keywords/>
  <dc:description/>
  <cp:lastModifiedBy>Cote, Michael</cp:lastModifiedBy>
  <cp:lastPrinted>2017-03-23T13:15:20Z</cp:lastPrinted>
  <dcterms:created xsi:type="dcterms:W3CDTF">2017-03-22T14:57:45Z</dcterms:created>
  <dcterms:modified xsi:type="dcterms:W3CDTF">2017-03-27T16:07:53Z</dcterms:modified>
  <cp:category/>
  <cp:version/>
  <cp:contentType/>
  <cp:contentStatus/>
</cp:coreProperties>
</file>