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85" tabRatio="949" firstSheet="1" activeTab="4"/>
  </bookViews>
  <sheets>
    <sheet name="Local Equal Aid RSA 198-40-a" sheetId="1" r:id="rId1"/>
    <sheet name="Target Aid RSA198-40-b" sheetId="2" r:id="rId2"/>
    <sheet name="Enhanced Aid RSA 198-40-c" sheetId="3" r:id="rId3"/>
    <sheet name="Total RSA 198-41" sheetId="4" r:id="rId4"/>
    <sheet name="FY08 Summary HB2" sheetId="5" r:id="rId5"/>
    <sheet name="FY08 Split Totals" sheetId="6" r:id="rId6"/>
  </sheets>
  <definedNames>
    <definedName name="_xlnm.Print_Area" localSheetId="5">'FY08 Split Totals'!$A$4:$I$92</definedName>
    <definedName name="_xlnm.Print_Area" localSheetId="3">'Total RSA 198-41'!$A:$J</definedName>
    <definedName name="_xlnm.Print_Titles" localSheetId="2">'Enhanced Aid RSA 198-40-c'!$A:$A,'Enhanced Aid RSA 198-40-c'!$2:$6</definedName>
    <definedName name="_xlnm.Print_Titles" localSheetId="5">'FY08 Split Totals'!$4:$6</definedName>
    <definedName name="_xlnm.Print_Titles" localSheetId="4">'FY08 Summary HB2'!$1:$5</definedName>
    <definedName name="_xlnm.Print_Titles" localSheetId="0">'Local Equal Aid RSA 198-40-a'!$A:$A,'Local Equal Aid RSA 198-40-a'!$2:$6</definedName>
    <definedName name="_xlnm.Print_Titles" localSheetId="1">'Target Aid RSA198-40-b'!$A:$A,'Target Aid RSA198-40-b'!$2:$6</definedName>
    <definedName name="_xlnm.Print_Titles" localSheetId="3">'Total RSA 198-41'!$A:$A,'Total RSA 198-41'!$2:$6</definedName>
  </definedNames>
  <calcPr fullCalcOnLoad="1"/>
</workbook>
</file>

<file path=xl/sharedStrings.xml><?xml version="1.0" encoding="utf-8"?>
<sst xmlns="http://schemas.openxmlformats.org/spreadsheetml/2006/main" count="1367" uniqueCount="447">
  <si>
    <t>ADM-R</t>
  </si>
  <si>
    <t xml:space="preserve"> 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</si>
  <si>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</si>
  <si>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</si>
  <si>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</si>
  <si>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</si>
  <si>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</si>
  <si>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</si>
  <si>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</si>
  <si>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</si>
  <si>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</si>
  <si>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</si>
  <si>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</si>
  <si>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</si>
  <si>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</si>
  <si>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</si>
  <si>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</si>
  <si>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</si>
  <si>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</si>
  <si>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</si>
  <si>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</si>
  <si>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</si>
  <si>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</si>
  <si>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</si>
  <si>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</si>
  <si>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</si>
  <si>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</si>
  <si>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</si>
  <si>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</si>
  <si>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</si>
  <si>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</si>
  <si>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</si>
  <si>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</si>
  <si>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</si>
  <si>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</si>
  <si>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</si>
  <si>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</si>
  <si>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</si>
  <si>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</si>
  <si>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</si>
  <si>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</si>
  <si>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</si>
  <si>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</si>
  <si>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</si>
  <si>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</si>
  <si>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</si>
  <si>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</si>
  <si>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</si>
  <si>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</si>
  <si>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</si>
  <si>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</si>
  <si>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</si>
  <si>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</si>
  <si>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</si>
  <si>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</si>
  <si>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</si>
  <si>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</si>
  <si>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</si>
  <si>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</si>
  <si>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</si>
  <si>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</si>
  <si>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</si>
  <si>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</si>
  <si>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</si>
  <si>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</si>
  <si>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</si>
  <si>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</si>
  <si>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</si>
  <si>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</si>
  <si>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</si>
  <si>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</si>
  <si>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</si>
  <si>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</si>
  <si>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</si>
  <si>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</si>
  <si>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</si>
  <si>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</si>
  <si>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</si>
  <si>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</si>
  <si>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</si>
  <si>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</si>
  <si>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</si>
  <si>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</si>
  <si>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</si>
  <si>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</si>
  <si>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</si>
  <si>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</si>
  <si>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</si>
  <si>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</si>
  <si>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</si>
  <si>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</si>
  <si>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</si>
  <si>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</si>
  <si>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</si>
  <si>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</si>
  <si>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</si>
  <si>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</si>
  <si>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</si>
  <si>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</si>
  <si>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</si>
  <si>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</si>
  <si>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</si>
  <si>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</si>
  <si>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</si>
  <si>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</si>
  <si>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</si>
  <si>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</si>
  <si>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</si>
  <si>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</si>
  <si>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</si>
  <si>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</si>
  <si>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</si>
  <si>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</si>
  <si>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</si>
  <si>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</si>
  <si>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</si>
  <si>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</si>
  <si>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</si>
  <si>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</si>
  <si>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</si>
  <si>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</si>
  <si>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</si>
  <si>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</si>
  <si>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</si>
  <si>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</si>
  <si>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</si>
  <si>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</si>
  <si>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</si>
  <si>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</si>
  <si>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</si>
  <si>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</si>
  <si>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</si>
  <si>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</si>
  <si>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</si>
  <si>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</si>
  <si>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</si>
  <si>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</si>
  <si>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</si>
  <si>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</si>
  <si>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</si>
  <si>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</si>
  <si>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</si>
  <si>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</si>
  <si>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</si>
  <si>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</si>
  <si>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</si>
  <si>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</si>
  <si>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</si>
  <si>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</si>
  <si>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</si>
  <si>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</si>
  <si>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</si>
  <si>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</si>
  <si>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</si>
  <si>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</si>
  <si>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</si>
  <si>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</si>
  <si>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</si>
  <si>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</si>
  <si>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</si>
  <si>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</si>
  <si>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</si>
  <si>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</si>
  <si>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</si>
  <si>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</si>
  <si>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</si>
  <si>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</si>
  <si>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</si>
  <si>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</si>
  <si>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</si>
  <si>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</si>
  <si>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</si>
  <si>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</si>
  <si>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</si>
  <si>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</si>
  <si>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</si>
  <si>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</si>
  <si>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</si>
  <si>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</si>
  <si>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</si>
  <si>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</si>
  <si>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</si>
  <si>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</si>
  <si>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</si>
  <si>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</si>
  <si>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</si>
  <si>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</si>
  <si>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</si>
  <si>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</si>
  <si>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</si>
  <si>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</si>
  <si>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</si>
  <si>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</si>
  <si>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</si>
  <si>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</si>
  <si>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</si>
  <si>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</si>
  <si>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</si>
  <si>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</si>
  <si>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</si>
  <si>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</si>
  <si>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</si>
  <si>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</si>
  <si>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</si>
  <si>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</si>
  <si>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</si>
  <si>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</si>
  <si>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</si>
  <si>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</si>
  <si>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</si>
  <si>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</si>
  <si>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</si>
  <si>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</si>
  <si>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</si>
  <si>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</si>
  <si>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</si>
  <si>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</si>
  <si>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</si>
  <si>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</si>
  <si>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</si>
  <si>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</si>
  <si>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</si>
  <si>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</si>
  <si>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</si>
  <si>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</si>
  <si>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</si>
  <si>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</si>
  <si>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</si>
  <si>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</si>
  <si>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</si>
  <si>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</si>
  <si>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</si>
  <si>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</si>
  <si>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</si>
  <si>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</si>
  <si>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</si>
  <si>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</si>
  <si>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</si>
  <si>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</si>
  <si>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</si>
  <si>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</si>
  <si>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</si>
  <si>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</si>
  <si>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</si>
  <si>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</si>
  <si>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</si>
  <si>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</si>
  <si>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Total</t>
  </si>
  <si>
    <t>Adequacy</t>
  </si>
  <si>
    <t>Valuation</t>
  </si>
  <si>
    <t>Utilities</t>
  </si>
  <si>
    <t>Bean's Grant</t>
  </si>
  <si>
    <t>Bean's Purchase</t>
  </si>
  <si>
    <t>Chandler's Purchase</t>
  </si>
  <si>
    <t>Crawford's Purchase</t>
  </si>
  <si>
    <t>Cutt's Grant</t>
  </si>
  <si>
    <t>Green's Grant</t>
  </si>
  <si>
    <t>Hadley's Purchase</t>
  </si>
  <si>
    <t>Kilkenny</t>
  </si>
  <si>
    <t>Livermore</t>
  </si>
  <si>
    <t>Sargent's Purchase</t>
  </si>
  <si>
    <t>Eval</t>
  </si>
  <si>
    <t>State</t>
  </si>
  <si>
    <t>Local Ed</t>
  </si>
  <si>
    <t>Tax</t>
  </si>
  <si>
    <t>Assessment</t>
  </si>
  <si>
    <t>Tax Rate</t>
  </si>
  <si>
    <t>Erving's Location</t>
  </si>
  <si>
    <t>Low &amp; Burbank's Grant</t>
  </si>
  <si>
    <t>Second College Grant</t>
  </si>
  <si>
    <t>Thomas &amp; Merserve's Purchase</t>
  </si>
  <si>
    <t>A&amp;G Academy Grant</t>
  </si>
  <si>
    <t>X</t>
  </si>
  <si>
    <t>If Local Eval PP &lt;</t>
  </si>
  <si>
    <t>SPED</t>
  </si>
  <si>
    <t>ADM X</t>
  </si>
  <si>
    <t>LEP</t>
  </si>
  <si>
    <t>Targeted</t>
  </si>
  <si>
    <t>Aid</t>
  </si>
  <si>
    <t>Enhanced</t>
  </si>
  <si>
    <t>Local</t>
  </si>
  <si>
    <t>Equalization</t>
  </si>
  <si>
    <t>FY05</t>
  </si>
  <si>
    <t>Educ Tax @</t>
  </si>
  <si>
    <t>w Utilities</t>
  </si>
  <si>
    <t>without Utilities</t>
  </si>
  <si>
    <t>no preK</t>
  </si>
  <si>
    <t>K &lt;= 0.5</t>
  </si>
  <si>
    <t>State Eval PP</t>
  </si>
  <si>
    <t>less Local Eval PP</t>
  </si>
  <si>
    <t>If Loc &lt; State</t>
  </si>
  <si>
    <t>Per Pupil Aid =</t>
  </si>
  <si>
    <t>Equalization Aid</t>
  </si>
  <si>
    <t>Per Pupil</t>
  </si>
  <si>
    <t>Attendance</t>
  </si>
  <si>
    <t>F/R Count</t>
  </si>
  <si>
    <t>State Average</t>
  </si>
  <si>
    <t>Including Utilities</t>
  </si>
  <si>
    <t>Without Utilities</t>
  </si>
  <si>
    <t>Targeted Aid for</t>
  </si>
  <si>
    <t>no presch</t>
  </si>
  <si>
    <t>Average</t>
  </si>
  <si>
    <t>State Eval PP less</t>
  </si>
  <si>
    <t>Local Eval PP X</t>
  </si>
  <si>
    <t>X ADM-R</t>
  </si>
  <si>
    <t>= Aid Per Pupil</t>
  </si>
  <si>
    <t>Including</t>
  </si>
  <si>
    <t>Component</t>
  </si>
  <si>
    <t>Targeting</t>
  </si>
  <si>
    <t>Count of</t>
  </si>
  <si>
    <t>Lunch</t>
  </si>
  <si>
    <t>Eligibility</t>
  </si>
  <si>
    <t>Proficiency</t>
  </si>
  <si>
    <t xml:space="preserve">Count by  </t>
  </si>
  <si>
    <t>English</t>
  </si>
  <si>
    <t>Local Equalization</t>
  </si>
  <si>
    <t>Eval PP &lt; State Avg</t>
  </si>
  <si>
    <t xml:space="preserve">Education </t>
  </si>
  <si>
    <t>Grants</t>
  </si>
  <si>
    <t>FY06</t>
  </si>
  <si>
    <t/>
  </si>
  <si>
    <t>Transition</t>
  </si>
  <si>
    <t>Grant</t>
  </si>
  <si>
    <t>plus</t>
  </si>
  <si>
    <t>MFI</t>
  </si>
  <si>
    <t>Median</t>
  </si>
  <si>
    <t>Family</t>
  </si>
  <si>
    <t>Income</t>
  </si>
  <si>
    <t>&lt; 150% of average</t>
  </si>
  <si>
    <t>gr 1-12 F/R</t>
  </si>
  <si>
    <t>Retained</t>
  </si>
  <si>
    <t>State Tax</t>
  </si>
  <si>
    <t>Formula</t>
  </si>
  <si>
    <t>per thousand</t>
  </si>
  <si>
    <t>Eval w Util PP &amp; MFI</t>
  </si>
  <si>
    <t>for Conversions</t>
  </si>
  <si>
    <t>adjusted</t>
  </si>
  <si>
    <t>If Local Eval PP AND MFI &lt; State Ave X</t>
  </si>
  <si>
    <t>Per ADM</t>
  </si>
  <si>
    <t>Transpor-</t>
  </si>
  <si>
    <t>tation at</t>
  </si>
  <si>
    <t>to Reach</t>
  </si>
  <si>
    <t>To raise</t>
  </si>
  <si>
    <t>Statewide</t>
  </si>
  <si>
    <t>Ed Tax</t>
  </si>
  <si>
    <t xml:space="preserve">Total </t>
  </si>
  <si>
    <t>Education</t>
  </si>
  <si>
    <t>Formula Aid</t>
  </si>
  <si>
    <t>Dist</t>
  </si>
  <si>
    <t>Loc</t>
  </si>
  <si>
    <t>District/Town</t>
  </si>
  <si>
    <t>Aid for</t>
  </si>
  <si>
    <t>FY08</t>
  </si>
  <si>
    <t>FY05  Limited</t>
  </si>
  <si>
    <t>FY05 Tax Base</t>
  </si>
  <si>
    <t>4/1/04 Equalized</t>
  </si>
  <si>
    <t>4/1/05 Equalized</t>
  </si>
  <si>
    <t>Eval PP</t>
  </si>
  <si>
    <t>and</t>
  </si>
  <si>
    <t>Eligible</t>
  </si>
  <si>
    <t>FY 08</t>
  </si>
  <si>
    <t>X 4/1/05 Eval</t>
  </si>
  <si>
    <t>of FY06</t>
  </si>
  <si>
    <t>Aid to reach average</t>
  </si>
  <si>
    <t>FY05 (1)</t>
  </si>
  <si>
    <t>FY08 Enhanced</t>
  </si>
  <si>
    <t>Component, Tax Rate</t>
  </si>
  <si>
    <t>(1) Used only to determine state totals.  State averages are computed using total values.  Individual values are FYI and not used to calculate aid.</t>
  </si>
  <si>
    <t>Special Ed, F/R Meals</t>
  </si>
  <si>
    <t>Eligible, LEP and</t>
  </si>
  <si>
    <t>Transportation IF</t>
  </si>
  <si>
    <t>X $2.240 X ADM-R</t>
  </si>
  <si>
    <t>$1,824 per pupil</t>
  </si>
  <si>
    <t>$7.80 X if Local</t>
  </si>
  <si>
    <t>$5,783 per pupil</t>
  </si>
  <si>
    <t xml:space="preserve">per </t>
  </si>
  <si>
    <t>RSA</t>
  </si>
  <si>
    <t>198:41</t>
  </si>
  <si>
    <t>Total Aid</t>
  </si>
  <si>
    <t>FY07</t>
  </si>
  <si>
    <t>HB2</t>
  </si>
  <si>
    <t>Compromise</t>
  </si>
  <si>
    <t>FY2008</t>
  </si>
  <si>
    <t xml:space="preserve">and  </t>
  </si>
  <si>
    <t>Retained State Tax</t>
  </si>
  <si>
    <t xml:space="preserve">Amherst Sch District                     </t>
  </si>
  <si>
    <t xml:space="preserve">Ashland Sch District                      </t>
  </si>
  <si>
    <t xml:space="preserve">Bethlehem  Sch District                      </t>
  </si>
  <si>
    <t xml:space="preserve">Brentwood Sch District                      </t>
  </si>
  <si>
    <t xml:space="preserve">Brookline  Sch District    </t>
  </si>
  <si>
    <t xml:space="preserve">Campton Sch District                    </t>
  </si>
  <si>
    <t>Dresden (Hanover)</t>
  </si>
  <si>
    <t xml:space="preserve">East Kingston Sch District          </t>
  </si>
  <si>
    <t>Exeter Reg Coop (Brentwood)</t>
  </si>
  <si>
    <t>Exeter Reg Coop (East Kingston)</t>
  </si>
  <si>
    <t>Exeter Reg Coop (Exeter)</t>
  </si>
  <si>
    <t>Exeter Reg Coop (Kensington)</t>
  </si>
  <si>
    <t>Exeter Reg Coop (Newfields)</t>
  </si>
  <si>
    <t>Exeter Regional Coop (Stratham)</t>
  </si>
  <si>
    <t xml:space="preserve">Exeter  Sch District                 </t>
  </si>
  <si>
    <t xml:space="preserve">Hampton Sch District    </t>
  </si>
  <si>
    <t xml:space="preserve">Hampton Falls Elem                </t>
  </si>
  <si>
    <t xml:space="preserve">Hanover Sch District                          </t>
  </si>
  <si>
    <t xml:space="preserve">Henniker Sch District               </t>
  </si>
  <si>
    <t xml:space="preserve">Holderness Sch District               </t>
  </si>
  <si>
    <t xml:space="preserve">Hollis Sch District               </t>
  </si>
  <si>
    <t>Hollis/Brookline Coop (Brookline)</t>
  </si>
  <si>
    <t>Hollis/Brookline Coop (Hollis)</t>
  </si>
  <si>
    <t>John Stark Reg (Henniker)</t>
  </si>
  <si>
    <t>John Stark Reg (Weare)</t>
  </si>
  <si>
    <t xml:space="preserve">Kensington Sch District               </t>
  </si>
  <si>
    <t xml:space="preserve">Easton (Lafayette Sch District)                       </t>
  </si>
  <si>
    <t>Franconia (Lafayette Sch District)</t>
  </si>
  <si>
    <t>Sugar Hill (Lafayette Sch District)</t>
  </si>
  <si>
    <t xml:space="preserve">Lyndeborough Sch District    </t>
  </si>
  <si>
    <t xml:space="preserve">Mont Vernon Sch District    </t>
  </si>
  <si>
    <t xml:space="preserve">Newfields Sch District    </t>
  </si>
  <si>
    <t xml:space="preserve">North Hampton Sch District    </t>
  </si>
  <si>
    <t>Pemi-Baker Coop (Ashland)</t>
  </si>
  <si>
    <t>Pemi-Baker Coop (Campton)</t>
  </si>
  <si>
    <t>Pemi-Baker Coop (Holderness)</t>
  </si>
  <si>
    <t>Pemi-Baker Coop (Plymouth)</t>
  </si>
  <si>
    <t>Pemi-Baker Coop (Rumney)</t>
  </si>
  <si>
    <t>Pemi-Baker Coop (Thornton)</t>
  </si>
  <si>
    <t>Pemi-Baker Coop (Wentworth)</t>
  </si>
  <si>
    <t xml:space="preserve">Plymouth Sch District                     </t>
  </si>
  <si>
    <t>Profile Reg (Bethlehem)</t>
  </si>
  <si>
    <t>Profile Reg (Easton)</t>
  </si>
  <si>
    <t>Profile Regional (Franconia)</t>
  </si>
  <si>
    <t>Profile Regional (Sugar Hill)</t>
  </si>
  <si>
    <t xml:space="preserve">Rumney Sch District    </t>
  </si>
  <si>
    <t xml:space="preserve">Seabrook Sch District    </t>
  </si>
  <si>
    <t>Souhegan Coop (Amherst)</t>
  </si>
  <si>
    <t>Souhegan Coop (Mont Vernon)</t>
  </si>
  <si>
    <t xml:space="preserve">Stratham Sch District    </t>
  </si>
  <si>
    <t xml:space="preserve">Thornton Sch District    </t>
  </si>
  <si>
    <t xml:space="preserve">Weare Sch District    </t>
  </si>
  <si>
    <t xml:space="preserve">Wentworth Sch District    </t>
  </si>
  <si>
    <t xml:space="preserve">Wilton Sch District    </t>
  </si>
  <si>
    <t>Wilton-Lyndeboro (Lyndeboro)</t>
  </si>
  <si>
    <t>Wilton-Lyndeboro (Wilton)</t>
  </si>
  <si>
    <t>Winnacunnet Coop (Hampton)</t>
  </si>
  <si>
    <t>Winnacunnet (Hampton Falls)</t>
  </si>
  <si>
    <t>Winnacunnet Coop (North Hamp)</t>
  </si>
  <si>
    <t>Winnacunnet Coop (Seabrook)</t>
  </si>
  <si>
    <t xml:space="preserve">Note: </t>
  </si>
  <si>
    <t>Budgeting information for towns that are part of two school districts.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</si>
</sst>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m/d/yy;@"/>
    <numFmt numFmtId="167" formatCode="#,##0.0"/>
    <numFmt numFmtId="168" formatCode="0.0%"/>
    <numFmt numFmtId="169" formatCode="_(* #,##0_);_(* \(#,##0\);_(* &quot;-&quot;?_);_(@_)"/>
    <numFmt numFmtId="170" formatCode="#,##0.0_);[Red]\(#,##0.0\)"/>
    <numFmt numFmtId="171" formatCode="_(* #,##0_);_(* \(#,##0\);_(* &quot;-&quot;??_);_(@_)"/>
    <numFmt numFmtId="172" formatCode="General_)"/>
    <numFmt numFmtId="173" formatCode="0.000"/>
    <numFmt numFmtId="174" formatCode="&quot;$&quot;#,##0"/>
    <numFmt numFmtId="175" formatCode="&quot;$&quot;#,##0.000_);[Red]\(&quot;$&quot;#,##0.000\)"/>
    <numFmt numFmtId="176" formatCode="&quot;$&quot;#,##0.00"/>
    <numFmt numFmtId="177" formatCode="_(* #,##0.0_);_(* \(#,##0.0\);_(* &quot;-&quot;??_);_(@_)"/>
    <numFmt numFmtId="178" formatCode="_(* #,##0.0000000_);_(* \(#,##0.0000000\);_(* &quot;-&quot;??_);_(@_)"/>
    <numFmt numFmtId="179" formatCode="mm/dd/yy;@"/>
    <numFmt numFmtId="180" formatCode="mmmm\ d\,\ yyyy"/>
    <numFmt numFmtId="181" formatCode="_(* #,##0.000_);_(* \(#,##0.000\);_(* &quot;-&quot;?_);_(@_)"/>
    <numFmt numFmtId="182" formatCode="#,##0.000"/>
    <numFmt numFmtId="183" formatCode="#,##0.0_);\(#,##0.0\)"/>
    <numFmt numFmtId="184" formatCode="[$-409]mmmm\ d\,\ yyyy;@"/>
    <numFmt numFmtId="185" formatCode="[$-409]dddd\,\ mmmm\ dd\,\ yyyy"/>
    <numFmt numFmtId="186" formatCode="#,##0.0_);\-#,##0.0;&quot;-&quot;"/>
    <numFmt numFmtId="187" formatCode="&quot;$&quot;#,##0.0_);[Red]\(&quot;$&quot;#,##0.0\)"/>
    <numFmt numFmtId="188" formatCode="#,##0_);\-#,##0;&quot;-&quot;"/>
    <numFmt numFmtId="189" formatCode="&quot;$&quot;#,##0.00;[Red]&quot;$&quot;#,##0.00"/>
    <numFmt numFmtId="190" formatCode="#,##0;[Red]#,##0"/>
    <numFmt numFmtId="191" formatCode="&quot;$&quot;#,##0.00000000;[Red]&quot;$&quot;#,##0.00000000"/>
    <numFmt numFmtId="192" formatCode="&quot;$&quot;#,##0.0"/>
    <numFmt numFmtId="193" formatCode="0.000%"/>
    <numFmt numFmtId="194" formatCode="0.0000%"/>
    <numFmt numFmtId="195" formatCode="0.0000"/>
    <numFmt numFmtId="196" formatCode="#,##0.0000"/>
    <numFmt numFmtId="197" formatCode="#,##0.00000"/>
    <numFmt numFmtId="198" formatCode="0.000000"/>
    <numFmt numFmtId="199" formatCode="0.00000"/>
    <numFmt numFmtId="200" formatCode="_(* #,##0.000_);_(* \(#,##0.000\);_(* &quot;-&quot;??_);_(@_)"/>
    <numFmt numFmtId="201" formatCode="&quot;$&quot;#,##0.0000"/>
    <numFmt numFmtId="202" formatCode="#,##0.000_);[Red]\(#,##0.000\)"/>
    <numFmt numFmtId="203" formatCode="0.000000%"/>
    <numFmt numFmtId="204" formatCode="_(* #,##0.000_);_(* \(#,##0.000\);_(* &quot;-&quot;???_);_(@_)"/>
    <numFmt numFmtId="205" formatCode="#,##0.00000_);\(#,##0.00000\)"/>
    <numFmt numFmtId="206" formatCode="_(* #,##0.000000_);_(* \(#,##0.000000\);_(* &quot;-&quot;??????_);_(@_)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0.00000%"/>
    <numFmt numFmtId="211" formatCode="_(* #,##0.00000000_);_(* \(#,##0.00000000\);_(* &quot;-&quot;??_);_(@_)"/>
    <numFmt numFmtId="212" formatCode="0.0000000%"/>
    <numFmt numFmtId="213" formatCode="&quot;$&quot;#,##0.0000000000_);[Red]\(&quot;$&quot;#,##0.0000000000\)"/>
    <numFmt numFmtId="214" formatCode="&quot;$&quot;#,##0.00000000_);[Red]\(&quot;$&quot;#,##0.00000000\)"/>
    <numFmt numFmtId="215" formatCode="&quot;$&quot;#,##0.00000"/>
    <numFmt numFmtId="216" formatCode="&quot;$&quot;#,##0.000"/>
    <numFmt numFmtId="217" formatCode="0.000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20"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2"/>
      <name val="Helv"/>
      <family val="0"/>
    </font>
    <font>
      <b/>
      <sz val="11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0"/>
    </font>
    <font>
      <sz val="11"/>
      <color indexed="12"/>
      <name val="Arial"/>
      <family val="2"/>
    </font>
    <font>
      <b/>
      <sz val="10"/>
      <color indexed="12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7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7" fontId="5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9" fillId="0" borderId="0" xfId="0" applyNumberFormat="1" applyFont="1" applyAlignment="1">
      <alignment/>
    </xf>
    <xf numFmtId="37" fontId="4" fillId="0" borderId="0" xfId="21" applyNumberFormat="1" applyFont="1" applyProtection="1">
      <alignment/>
      <protection locked="0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8" fillId="0" borderId="0" xfId="0" applyNumberFormat="1" applyFont="1" applyAlignment="1">
      <alignment horizontal="center"/>
    </xf>
    <xf numFmtId="167" fontId="5" fillId="0" borderId="2" xfId="0" applyNumberFormat="1" applyFont="1" applyBorder="1" applyAlignment="1">
      <alignment/>
    </xf>
    <xf numFmtId="8" fontId="3" fillId="0" borderId="0" xfId="0" applyNumberFormat="1" applyFont="1" applyAlignment="1">
      <alignment horizontal="center"/>
    </xf>
    <xf numFmtId="6" fontId="2" fillId="0" borderId="0" xfId="0" applyNumberFormat="1" applyFont="1" applyAlignment="1">
      <alignment/>
    </xf>
    <xf numFmtId="6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67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 quotePrefix="1">
      <alignment horizontal="center"/>
    </xf>
    <xf numFmtId="167" fontId="13" fillId="0" borderId="2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167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/>
    </xf>
    <xf numFmtId="176" fontId="11" fillId="0" borderId="1" xfId="0" applyNumberFormat="1" applyFont="1" applyBorder="1" applyAlignment="1">
      <alignment horizontal="center"/>
    </xf>
    <xf numFmtId="167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1" fillId="0" borderId="0" xfId="0" applyNumberFormat="1" applyFont="1" applyAlignment="1">
      <alignment horizontal="center"/>
    </xf>
    <xf numFmtId="0" fontId="14" fillId="0" borderId="0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171" fontId="14" fillId="0" borderId="0" xfId="15" applyNumberFormat="1" applyFont="1" applyBorder="1" applyAlignment="1">
      <alignment horizontal="center"/>
    </xf>
    <xf numFmtId="171" fontId="11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1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0" fontId="2" fillId="0" borderId="0" xfId="0" applyNumberFormat="1" applyFont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/>
    </xf>
    <xf numFmtId="170" fontId="5" fillId="0" borderId="0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74" fontId="5" fillId="0" borderId="4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0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74" fontId="5" fillId="0" borderId="6" xfId="0" applyNumberFormat="1" applyFont="1" applyFill="1" applyBorder="1" applyAlignment="1">
      <alignment horizontal="center"/>
    </xf>
    <xf numFmtId="174" fontId="5" fillId="0" borderId="2" xfId="0" applyNumberFormat="1" applyFont="1" applyFill="1" applyBorder="1" applyAlignment="1">
      <alignment horizontal="center"/>
    </xf>
    <xf numFmtId="174" fontId="5" fillId="0" borderId="2" xfId="0" applyNumberFormat="1" applyFont="1" applyBorder="1" applyAlignment="1">
      <alignment horizontal="center"/>
    </xf>
    <xf numFmtId="6" fontId="5" fillId="0" borderId="7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2" fillId="0" borderId="0" xfId="15" applyNumberFormat="1" applyFont="1" applyFill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9" fontId="5" fillId="0" borderId="0" xfId="0" applyNumberFormat="1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70" fontId="5" fillId="0" borderId="1" xfId="15" applyNumberFormat="1" applyFont="1" applyBorder="1" applyAlignment="1">
      <alignment/>
    </xf>
    <xf numFmtId="3" fontId="15" fillId="0" borderId="0" xfId="0" applyNumberFormat="1" applyFont="1" applyAlignment="1">
      <alignment/>
    </xf>
    <xf numFmtId="3" fontId="16" fillId="0" borderId="1" xfId="0" applyNumberFormat="1" applyFont="1" applyBorder="1" applyAlignment="1">
      <alignment/>
    </xf>
    <xf numFmtId="167" fontId="5" fillId="0" borderId="0" xfId="0" applyNumberFormat="1" applyFont="1" applyAlignment="1" quotePrefix="1">
      <alignment horizontal="center"/>
    </xf>
    <xf numFmtId="2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6" fontId="2" fillId="0" borderId="0" xfId="0" applyNumberFormat="1" applyFont="1" applyBorder="1" applyAlignment="1">
      <alignment/>
    </xf>
    <xf numFmtId="6" fontId="2" fillId="0" borderId="8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ALUES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H272"/>
  <sheetViews>
    <sheetView showZeros="0" zoomScale="65" zoomScaleNormal="6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" sqref="A8"/>
    </sheetView>
  </sheetViews>
  <sheetFormatPr defaultColWidth="8.88671875" defaultRowHeight="15"/>
  <cols>
    <col min="1" max="1" width="19.10546875" style="0" customWidth="1"/>
    <col min="2" max="2" width="9.6640625" style="5" customWidth="1"/>
    <col min="3" max="3" width="15.99609375" style="0" customWidth="1"/>
    <col min="4" max="4" width="12.5546875" style="26" customWidth="1"/>
    <col min="5" max="5" width="10.21484375" style="0" customWidth="1"/>
    <col min="6" max="6" width="12.3359375" style="0" customWidth="1"/>
    <col min="7" max="7" width="18.5546875" style="0" customWidth="1"/>
    <col min="8" max="8" width="13.6640625" style="0" customWidth="1"/>
  </cols>
  <sheetData>
    <row r="2" spans="1:8" s="15" customFormat="1" ht="15">
      <c r="A2" s="16" t="s">
        <v>360</v>
      </c>
      <c r="B2" s="44" t="s">
        <v>282</v>
      </c>
      <c r="C2" s="28" t="s">
        <v>354</v>
      </c>
      <c r="D2" s="28" t="s">
        <v>364</v>
      </c>
      <c r="E2" s="28" t="s">
        <v>364</v>
      </c>
      <c r="F2" s="28" t="s">
        <v>261</v>
      </c>
      <c r="G2" s="28" t="s">
        <v>291</v>
      </c>
      <c r="H2" s="28" t="s">
        <v>280</v>
      </c>
    </row>
    <row r="3" spans="1:8" s="15" customFormat="1" ht="15">
      <c r="A3" s="16" t="s">
        <v>315</v>
      </c>
      <c r="B3" s="44" t="s">
        <v>0</v>
      </c>
      <c r="C3" s="28" t="s">
        <v>355</v>
      </c>
      <c r="D3" s="28" t="s">
        <v>263</v>
      </c>
      <c r="E3" s="28" t="s">
        <v>262</v>
      </c>
      <c r="F3" s="28" t="s">
        <v>293</v>
      </c>
      <c r="G3" s="28" t="s">
        <v>302</v>
      </c>
      <c r="H3" s="28" t="s">
        <v>281</v>
      </c>
    </row>
    <row r="4" spans="1:8" s="15" customFormat="1" ht="15">
      <c r="A4" s="16" t="s">
        <v>307</v>
      </c>
      <c r="B4" s="44" t="s">
        <v>300</v>
      </c>
      <c r="C4" s="28" t="s">
        <v>249</v>
      </c>
      <c r="D4" s="28" t="s">
        <v>264</v>
      </c>
      <c r="E4" s="28" t="s">
        <v>301</v>
      </c>
      <c r="F4" s="28" t="s">
        <v>306</v>
      </c>
      <c r="G4" s="28" t="s">
        <v>303</v>
      </c>
      <c r="H4" s="28" t="s">
        <v>278</v>
      </c>
    </row>
    <row r="5" spans="1:8" s="15" customFormat="1" ht="15">
      <c r="A5" s="16" t="s">
        <v>363</v>
      </c>
      <c r="B5" s="44" t="s">
        <v>287</v>
      </c>
      <c r="C5" s="28" t="s">
        <v>284</v>
      </c>
      <c r="D5" s="28" t="s">
        <v>265</v>
      </c>
      <c r="E5" s="28" t="s">
        <v>263</v>
      </c>
      <c r="F5" s="28" t="s">
        <v>250</v>
      </c>
      <c r="G5" s="45" t="s">
        <v>373</v>
      </c>
      <c r="H5" s="46" t="s">
        <v>305</v>
      </c>
    </row>
    <row r="6" spans="1:8" s="15" customFormat="1" ht="15">
      <c r="A6" s="27" t="s">
        <v>374</v>
      </c>
      <c r="B6" s="47"/>
      <c r="C6" s="48" t="s">
        <v>1</v>
      </c>
      <c r="D6" s="48"/>
      <c r="E6" s="48" t="s">
        <v>266</v>
      </c>
      <c r="F6" s="48"/>
      <c r="G6" s="48" t="s">
        <v>316</v>
      </c>
      <c r="H6" s="48" t="s">
        <v>304</v>
      </c>
    </row>
    <row r="7" spans="1:8" s="17" customFormat="1" ht="15">
      <c r="A7" s="17" t="s">
        <v>262</v>
      </c>
      <c r="B7" s="49">
        <v>198968.9</v>
      </c>
      <c r="C7" s="50">
        <v>147483545879</v>
      </c>
      <c r="D7" s="50">
        <v>1150646835</v>
      </c>
      <c r="E7" s="51">
        <f>ROUND(D7/C7,5)*1000</f>
        <v>7.8</v>
      </c>
      <c r="F7" s="50">
        <f>ROUND(C7/B7,0)</f>
        <v>741239</v>
      </c>
      <c r="G7" s="51"/>
      <c r="H7" s="50">
        <f>SUM(H9:H262)</f>
        <v>200592259</v>
      </c>
    </row>
    <row r="8" s="21" customFormat="1" ht="11.25">
      <c r="B8" s="22"/>
    </row>
    <row r="9" spans="1:8" ht="15.75">
      <c r="A9" t="s">
        <v>2</v>
      </c>
      <c r="B9" s="5">
        <v>127.1</v>
      </c>
      <c r="C9" s="7">
        <v>80194334</v>
      </c>
      <c r="D9" s="25">
        <v>725992</v>
      </c>
      <c r="E9" s="8">
        <f>IF(D9&gt;0,ROUND(D9/C9,5)*1000,"")</f>
        <v>9.05</v>
      </c>
      <c r="F9" s="7">
        <f>IF(B9&gt;0,ROUND(C9/B9,0),"")</f>
        <v>630955</v>
      </c>
      <c r="G9" s="34">
        <f>IF(B9=0,"",IF($F$7-F9&gt;0,ROUND(($F$7-F9)*$E$7*0.001,2),""))</f>
        <v>860.22</v>
      </c>
      <c r="H9" s="4">
        <f>IF(G9="",0,ROUND(G9*B9,0))</f>
        <v>109334</v>
      </c>
    </row>
    <row r="10" spans="1:8" ht="15.75">
      <c r="A10" t="s">
        <v>3</v>
      </c>
      <c r="B10" s="5">
        <v>118.8</v>
      </c>
      <c r="C10" s="7">
        <v>94864869</v>
      </c>
      <c r="D10" s="25">
        <v>789442</v>
      </c>
      <c r="E10" s="8">
        <f aca="true" t="shared" si="0" ref="E10:E73">IF(D10&gt;0,ROUND(D10/C10,5)*1000,"")</f>
        <v>8.319999999999999</v>
      </c>
      <c r="F10" s="7">
        <f aca="true" t="shared" si="1" ref="F10:F73">IF(B10&gt;0,ROUND(C10/B10,0),"")</f>
        <v>798526</v>
      </c>
      <c r="G10" s="34">
        <f aca="true" t="shared" si="2" ref="G10:G73">IF(B10=0,"",IF($F$7-F10&gt;0,ROUND(($F$7-F10)*$E$7*0.001,2),""))</f>
      </c>
      <c r="H10" s="4">
        <f aca="true" t="shared" si="3" ref="H10:H73">IF(G10="",0,ROUND(G10*B10,0))</f>
        <v>0</v>
      </c>
    </row>
    <row r="11" spans="1:8" ht="15.75">
      <c r="A11" t="s">
        <v>4</v>
      </c>
      <c r="B11" s="5">
        <v>255.1</v>
      </c>
      <c r="C11" s="7">
        <v>174328878</v>
      </c>
      <c r="D11" s="25">
        <v>1600279</v>
      </c>
      <c r="E11" s="8">
        <f t="shared" si="0"/>
        <v>9.180000000000001</v>
      </c>
      <c r="F11" s="7">
        <f t="shared" si="1"/>
        <v>683375</v>
      </c>
      <c r="G11" s="34">
        <f t="shared" si="2"/>
        <v>451.34</v>
      </c>
      <c r="H11" s="4">
        <f t="shared" si="3"/>
        <v>115137</v>
      </c>
    </row>
    <row r="12" spans="1:8" ht="15.75">
      <c r="A12" t="s">
        <v>5</v>
      </c>
      <c r="B12" s="5">
        <v>744.9</v>
      </c>
      <c r="C12" s="7">
        <v>274521184</v>
      </c>
      <c r="D12" s="25">
        <v>2963588</v>
      </c>
      <c r="E12" s="8">
        <f t="shared" si="0"/>
        <v>10.8</v>
      </c>
      <c r="F12" s="7">
        <f t="shared" si="1"/>
        <v>368534</v>
      </c>
      <c r="G12" s="34">
        <f t="shared" si="2"/>
        <v>2907.1</v>
      </c>
      <c r="H12" s="4">
        <f t="shared" si="3"/>
        <v>2165499</v>
      </c>
    </row>
    <row r="13" spans="1:8" ht="15.75">
      <c r="A13" t="s">
        <v>6</v>
      </c>
      <c r="B13" s="5">
        <v>293.7</v>
      </c>
      <c r="C13" s="7">
        <v>145583425</v>
      </c>
      <c r="D13" s="25">
        <v>1518244</v>
      </c>
      <c r="E13" s="8">
        <f t="shared" si="0"/>
        <v>10.43</v>
      </c>
      <c r="F13" s="7">
        <f t="shared" si="1"/>
        <v>495688</v>
      </c>
      <c r="G13" s="34">
        <f t="shared" si="2"/>
        <v>1915.3</v>
      </c>
      <c r="H13" s="4">
        <f t="shared" si="3"/>
        <v>562524</v>
      </c>
    </row>
    <row r="14" spans="1:8" ht="15.75">
      <c r="A14" t="s">
        <v>7</v>
      </c>
      <c r="B14" s="5">
        <v>756.6</v>
      </c>
      <c r="C14" s="7">
        <v>1375147652</v>
      </c>
      <c r="D14" s="25">
        <v>5662633</v>
      </c>
      <c r="E14" s="8">
        <f t="shared" si="0"/>
        <v>4.12</v>
      </c>
      <c r="F14" s="7">
        <f t="shared" si="1"/>
        <v>1817536</v>
      </c>
      <c r="G14" s="34">
        <f t="shared" si="2"/>
      </c>
      <c r="H14" s="4">
        <f t="shared" si="3"/>
        <v>0</v>
      </c>
    </row>
    <row r="15" spans="1:8" ht="15.75">
      <c r="A15" t="s">
        <v>8</v>
      </c>
      <c r="B15" s="5">
        <v>2436.7</v>
      </c>
      <c r="C15" s="7">
        <v>1587194669</v>
      </c>
      <c r="D15" s="25">
        <v>19256729</v>
      </c>
      <c r="E15" s="8">
        <f t="shared" si="0"/>
        <v>12.13</v>
      </c>
      <c r="F15" s="7">
        <f t="shared" si="1"/>
        <v>651371</v>
      </c>
      <c r="G15" s="34">
        <f t="shared" si="2"/>
        <v>700.97</v>
      </c>
      <c r="H15" s="4">
        <f t="shared" si="3"/>
        <v>1708054</v>
      </c>
    </row>
    <row r="16" spans="1:8" ht="15.75">
      <c r="A16" t="s">
        <v>9</v>
      </c>
      <c r="B16" s="5">
        <v>315.1</v>
      </c>
      <c r="C16" s="7">
        <v>274470940</v>
      </c>
      <c r="D16" s="25">
        <v>1387686</v>
      </c>
      <c r="E16" s="8">
        <f t="shared" si="0"/>
        <v>5.0600000000000005</v>
      </c>
      <c r="F16" s="7">
        <f t="shared" si="1"/>
        <v>871060</v>
      </c>
      <c r="G16" s="34">
        <f t="shared" si="2"/>
      </c>
      <c r="H16" s="4">
        <f t="shared" si="3"/>
        <v>0</v>
      </c>
    </row>
    <row r="17" spans="1:8" ht="15.75">
      <c r="A17" t="s">
        <v>10</v>
      </c>
      <c r="B17" s="5">
        <v>524</v>
      </c>
      <c r="C17" s="7">
        <v>226933052</v>
      </c>
      <c r="D17" s="25">
        <v>1953410</v>
      </c>
      <c r="E17" s="8">
        <f t="shared" si="0"/>
        <v>8.61</v>
      </c>
      <c r="F17" s="7">
        <f t="shared" si="1"/>
        <v>433078</v>
      </c>
      <c r="G17" s="34">
        <f t="shared" si="2"/>
        <v>2403.66</v>
      </c>
      <c r="H17" s="4">
        <f t="shared" si="3"/>
        <v>1259518</v>
      </c>
    </row>
    <row r="18" spans="1:8" ht="15.75">
      <c r="A18" t="s">
        <v>11</v>
      </c>
      <c r="B18" s="5">
        <v>253.2</v>
      </c>
      <c r="C18" s="7">
        <v>185748344</v>
      </c>
      <c r="D18" s="25">
        <v>1978138</v>
      </c>
      <c r="E18" s="8">
        <f t="shared" si="0"/>
        <v>10.65</v>
      </c>
      <c r="F18" s="7">
        <f t="shared" si="1"/>
        <v>733603</v>
      </c>
      <c r="G18" s="34">
        <f t="shared" si="2"/>
        <v>59.56</v>
      </c>
      <c r="H18" s="4">
        <f t="shared" si="3"/>
        <v>15081</v>
      </c>
    </row>
    <row r="19" spans="1:8" ht="15.75">
      <c r="A19" t="s">
        <v>12</v>
      </c>
      <c r="B19" s="5">
        <v>1099.9</v>
      </c>
      <c r="C19" s="7">
        <v>936081626</v>
      </c>
      <c r="D19" s="25">
        <v>7211844</v>
      </c>
      <c r="E19" s="8">
        <f t="shared" si="0"/>
        <v>7.7</v>
      </c>
      <c r="F19" s="7">
        <f t="shared" si="1"/>
        <v>851061</v>
      </c>
      <c r="G19" s="34">
        <f t="shared" si="2"/>
      </c>
      <c r="H19" s="4">
        <f t="shared" si="3"/>
        <v>0</v>
      </c>
    </row>
    <row r="20" spans="1:8" ht="15.75">
      <c r="A20" t="s">
        <v>13</v>
      </c>
      <c r="B20" s="5">
        <v>909.5</v>
      </c>
      <c r="C20" s="7">
        <v>594118375</v>
      </c>
      <c r="D20" s="25">
        <v>5087740</v>
      </c>
      <c r="E20" s="8">
        <f t="shared" si="0"/>
        <v>8.56</v>
      </c>
      <c r="F20" s="7">
        <f t="shared" si="1"/>
        <v>653236</v>
      </c>
      <c r="G20" s="34">
        <f t="shared" si="2"/>
        <v>686.42</v>
      </c>
      <c r="H20" s="4">
        <f t="shared" si="3"/>
        <v>624299</v>
      </c>
    </row>
    <row r="21" spans="1:8" ht="15.75">
      <c r="A21" t="s">
        <v>14</v>
      </c>
      <c r="B21" s="5">
        <v>747.9</v>
      </c>
      <c r="C21" s="7">
        <v>447090753</v>
      </c>
      <c r="D21" s="25">
        <v>4242627</v>
      </c>
      <c r="E21" s="8">
        <f t="shared" si="0"/>
        <v>9.49</v>
      </c>
      <c r="F21" s="7">
        <f t="shared" si="1"/>
        <v>597795</v>
      </c>
      <c r="G21" s="34">
        <f t="shared" si="2"/>
        <v>1118.86</v>
      </c>
      <c r="H21" s="4">
        <f t="shared" si="3"/>
        <v>836795</v>
      </c>
    </row>
    <row r="22" spans="1:8" ht="15.75">
      <c r="A22" t="s">
        <v>15</v>
      </c>
      <c r="B22" s="5">
        <v>1294.2</v>
      </c>
      <c r="C22" s="7">
        <v>783160601</v>
      </c>
      <c r="D22" s="25">
        <v>7723478</v>
      </c>
      <c r="E22" s="8">
        <f t="shared" si="0"/>
        <v>9.860000000000001</v>
      </c>
      <c r="F22" s="7">
        <f t="shared" si="1"/>
        <v>605131</v>
      </c>
      <c r="G22" s="34">
        <f t="shared" si="2"/>
        <v>1061.64</v>
      </c>
      <c r="H22" s="4">
        <f t="shared" si="3"/>
        <v>1373974</v>
      </c>
    </row>
    <row r="23" spans="1:8" ht="15.75">
      <c r="A23" t="s">
        <v>16</v>
      </c>
      <c r="B23" s="5">
        <v>409.7</v>
      </c>
      <c r="C23" s="7">
        <v>869637818</v>
      </c>
      <c r="D23" s="25">
        <v>4074250</v>
      </c>
      <c r="E23" s="8">
        <f t="shared" si="0"/>
        <v>4.68</v>
      </c>
      <c r="F23" s="7">
        <f t="shared" si="1"/>
        <v>2122621</v>
      </c>
      <c r="G23" s="34">
        <f t="shared" si="2"/>
      </c>
      <c r="H23" s="4">
        <f t="shared" si="3"/>
        <v>0</v>
      </c>
    </row>
    <row r="24" spans="1:8" ht="15.75">
      <c r="A24" t="s">
        <v>17</v>
      </c>
      <c r="B24" s="5">
        <v>124.5</v>
      </c>
      <c r="C24" s="7">
        <v>87539684</v>
      </c>
      <c r="D24" s="25">
        <v>765123</v>
      </c>
      <c r="E24" s="8">
        <f t="shared" si="0"/>
        <v>8.74</v>
      </c>
      <c r="F24" s="7">
        <f t="shared" si="1"/>
        <v>703130</v>
      </c>
      <c r="G24" s="34">
        <f t="shared" si="2"/>
        <v>297.25</v>
      </c>
      <c r="H24" s="4">
        <f t="shared" si="3"/>
        <v>37008</v>
      </c>
    </row>
    <row r="25" spans="1:8" ht="15.75">
      <c r="A25" t="s">
        <v>18</v>
      </c>
      <c r="B25" s="5">
        <v>3610.7</v>
      </c>
      <c r="C25" s="7">
        <v>3036572697</v>
      </c>
      <c r="D25" s="25">
        <v>27323650</v>
      </c>
      <c r="E25" s="8">
        <f t="shared" si="0"/>
        <v>9</v>
      </c>
      <c r="F25" s="7">
        <f t="shared" si="1"/>
        <v>840993</v>
      </c>
      <c r="G25" s="34">
        <f t="shared" si="2"/>
      </c>
      <c r="H25" s="4">
        <f t="shared" si="3"/>
        <v>0</v>
      </c>
    </row>
    <row r="26" spans="1:8" ht="15.75">
      <c r="A26" t="s">
        <v>19</v>
      </c>
      <c r="B26" s="5">
        <v>1178.7</v>
      </c>
      <c r="C26" s="7">
        <v>622917630</v>
      </c>
      <c r="D26" s="25">
        <v>5698096</v>
      </c>
      <c r="E26" s="8">
        <f t="shared" si="0"/>
        <v>9.15</v>
      </c>
      <c r="F26" s="7">
        <f t="shared" si="1"/>
        <v>528479</v>
      </c>
      <c r="G26" s="34">
        <f t="shared" si="2"/>
        <v>1659.53</v>
      </c>
      <c r="H26" s="4">
        <f t="shared" si="3"/>
        <v>1956088</v>
      </c>
    </row>
    <row r="27" spans="1:8" ht="15.75">
      <c r="A27" t="s">
        <v>20</v>
      </c>
      <c r="B27" s="5">
        <v>247.3</v>
      </c>
      <c r="C27" s="7">
        <v>113871457</v>
      </c>
      <c r="D27" s="25">
        <v>984840</v>
      </c>
      <c r="E27" s="8">
        <f t="shared" si="0"/>
        <v>8.65</v>
      </c>
      <c r="F27" s="7">
        <f t="shared" si="1"/>
        <v>460459</v>
      </c>
      <c r="G27" s="34">
        <f t="shared" si="2"/>
        <v>2190.08</v>
      </c>
      <c r="H27" s="4">
        <f t="shared" si="3"/>
        <v>541607</v>
      </c>
    </row>
    <row r="28" spans="1:8" ht="15.75">
      <c r="A28" t="s">
        <v>21</v>
      </c>
      <c r="B28" s="5">
        <v>30.4</v>
      </c>
      <c r="C28" s="7">
        <v>18060135</v>
      </c>
      <c r="D28" s="25">
        <v>101926</v>
      </c>
      <c r="E28" s="8">
        <f t="shared" si="0"/>
        <v>5.64</v>
      </c>
      <c r="F28" s="7">
        <f t="shared" si="1"/>
        <v>594083</v>
      </c>
      <c r="G28" s="34">
        <f t="shared" si="2"/>
        <v>1147.82</v>
      </c>
      <c r="H28" s="4">
        <f t="shared" si="3"/>
        <v>34894</v>
      </c>
    </row>
    <row r="29" spans="1:8" ht="15.75">
      <c r="A29" t="s">
        <v>22</v>
      </c>
      <c r="B29" s="5">
        <v>1409.4</v>
      </c>
      <c r="C29" s="7">
        <v>379822017</v>
      </c>
      <c r="D29" s="25">
        <v>3604267</v>
      </c>
      <c r="E29" s="8">
        <f t="shared" si="0"/>
        <v>9.49</v>
      </c>
      <c r="F29" s="7">
        <f t="shared" si="1"/>
        <v>269492</v>
      </c>
      <c r="G29" s="34">
        <f t="shared" si="2"/>
        <v>3679.63</v>
      </c>
      <c r="H29" s="4">
        <f t="shared" si="3"/>
        <v>5186071</v>
      </c>
    </row>
    <row r="30" spans="1:8" ht="15.75">
      <c r="A30" t="s">
        <v>23</v>
      </c>
      <c r="B30" s="5">
        <v>394.7</v>
      </c>
      <c r="C30" s="7">
        <v>230243472</v>
      </c>
      <c r="D30" s="25">
        <v>2728793</v>
      </c>
      <c r="E30" s="8">
        <f t="shared" si="0"/>
        <v>11.85</v>
      </c>
      <c r="F30" s="7">
        <f t="shared" si="1"/>
        <v>583338</v>
      </c>
      <c r="G30" s="34">
        <f t="shared" si="2"/>
        <v>1231.63</v>
      </c>
      <c r="H30" s="4">
        <f t="shared" si="3"/>
        <v>486124</v>
      </c>
    </row>
    <row r="31" spans="1:8" ht="15.75">
      <c r="A31" t="s">
        <v>24</v>
      </c>
      <c r="B31" s="5">
        <v>534.6</v>
      </c>
      <c r="C31" s="7">
        <v>234202602</v>
      </c>
      <c r="D31" s="25">
        <v>2584162</v>
      </c>
      <c r="E31" s="8">
        <f t="shared" si="0"/>
        <v>11.03</v>
      </c>
      <c r="F31" s="7">
        <f t="shared" si="1"/>
        <v>438089</v>
      </c>
      <c r="G31" s="34">
        <f t="shared" si="2"/>
        <v>2364.57</v>
      </c>
      <c r="H31" s="4">
        <f t="shared" si="3"/>
        <v>1264099</v>
      </c>
    </row>
    <row r="32" spans="1:8" ht="15.75">
      <c r="A32" t="s">
        <v>25</v>
      </c>
      <c r="B32" s="5">
        <v>1745.7</v>
      </c>
      <c r="C32" s="7">
        <v>989096134</v>
      </c>
      <c r="D32" s="25">
        <v>12412842</v>
      </c>
      <c r="E32" s="8">
        <f t="shared" si="0"/>
        <v>12.55</v>
      </c>
      <c r="F32" s="7">
        <f t="shared" si="1"/>
        <v>566590</v>
      </c>
      <c r="G32" s="34">
        <f t="shared" si="2"/>
        <v>1362.26</v>
      </c>
      <c r="H32" s="4">
        <f t="shared" si="3"/>
        <v>2378097</v>
      </c>
    </row>
    <row r="33" spans="1:8" ht="15.75">
      <c r="A33" t="s">
        <v>26</v>
      </c>
      <c r="B33" s="5">
        <v>232.6</v>
      </c>
      <c r="C33" s="7">
        <v>178630337</v>
      </c>
      <c r="D33" s="25">
        <v>1233951</v>
      </c>
      <c r="E33" s="8">
        <f t="shared" si="0"/>
        <v>6.91</v>
      </c>
      <c r="F33" s="7">
        <f t="shared" si="1"/>
        <v>767972</v>
      </c>
      <c r="G33" s="34">
        <f t="shared" si="2"/>
      </c>
      <c r="H33" s="4">
        <f t="shared" si="3"/>
        <v>0</v>
      </c>
    </row>
    <row r="34" spans="1:8" ht="15.75">
      <c r="A34" t="s">
        <v>27</v>
      </c>
      <c r="B34" s="5">
        <v>738.7</v>
      </c>
      <c r="C34" s="7">
        <v>442284515</v>
      </c>
      <c r="D34" s="25">
        <v>5079896</v>
      </c>
      <c r="E34" s="8">
        <f t="shared" si="0"/>
        <v>11.49</v>
      </c>
      <c r="F34" s="7">
        <f t="shared" si="1"/>
        <v>598734</v>
      </c>
      <c r="G34" s="34">
        <f t="shared" si="2"/>
        <v>1111.54</v>
      </c>
      <c r="H34" s="4">
        <f t="shared" si="3"/>
        <v>821095</v>
      </c>
    </row>
    <row r="35" spans="1:8" ht="15.75">
      <c r="A35" t="s">
        <v>28</v>
      </c>
      <c r="B35" s="5">
        <v>128.5</v>
      </c>
      <c r="C35" s="7">
        <v>342596565</v>
      </c>
      <c r="D35" s="25">
        <v>853658</v>
      </c>
      <c r="E35" s="8">
        <f t="shared" si="0"/>
        <v>2.49</v>
      </c>
      <c r="F35" s="7">
        <f t="shared" si="1"/>
        <v>2666121</v>
      </c>
      <c r="G35" s="34">
        <f t="shared" si="2"/>
      </c>
      <c r="H35" s="4">
        <f t="shared" si="3"/>
        <v>0</v>
      </c>
    </row>
    <row r="36" spans="1:8" ht="15.75">
      <c r="A36" t="s">
        <v>29</v>
      </c>
      <c r="B36" s="5">
        <v>455.9</v>
      </c>
      <c r="C36" s="7">
        <v>443135250</v>
      </c>
      <c r="D36" s="25">
        <v>3019199</v>
      </c>
      <c r="E36" s="8">
        <f t="shared" si="0"/>
        <v>6.8100000000000005</v>
      </c>
      <c r="F36" s="7">
        <f t="shared" si="1"/>
        <v>972001</v>
      </c>
      <c r="G36" s="34">
        <f t="shared" si="2"/>
      </c>
      <c r="H36" s="4">
        <f t="shared" si="3"/>
        <v>0</v>
      </c>
    </row>
    <row r="37" spans="1:8" ht="15.75">
      <c r="A37" t="s">
        <v>30</v>
      </c>
      <c r="B37" s="5">
        <v>115.3</v>
      </c>
      <c r="C37" s="7">
        <v>98148414</v>
      </c>
      <c r="D37" s="25">
        <v>639965</v>
      </c>
      <c r="E37" s="8">
        <f t="shared" si="0"/>
        <v>6.52</v>
      </c>
      <c r="F37" s="7">
        <f t="shared" si="1"/>
        <v>851244</v>
      </c>
      <c r="G37" s="34">
        <f t="shared" si="2"/>
      </c>
      <c r="H37" s="4">
        <f t="shared" si="3"/>
        <v>0</v>
      </c>
    </row>
    <row r="38" spans="1:8" ht="15.75">
      <c r="A38" t="s">
        <v>31</v>
      </c>
      <c r="B38" s="5">
        <v>1095</v>
      </c>
      <c r="C38" s="7">
        <v>475478550</v>
      </c>
      <c r="D38" s="25">
        <v>5962342</v>
      </c>
      <c r="E38" s="8">
        <f t="shared" si="0"/>
        <v>12.540000000000001</v>
      </c>
      <c r="F38" s="7">
        <f t="shared" si="1"/>
        <v>434227</v>
      </c>
      <c r="G38" s="34">
        <f t="shared" si="2"/>
        <v>2394.69</v>
      </c>
      <c r="H38" s="4">
        <f t="shared" si="3"/>
        <v>2622186</v>
      </c>
    </row>
    <row r="39" spans="1:8" ht="15.75">
      <c r="A39" t="s">
        <v>32</v>
      </c>
      <c r="B39" s="5">
        <v>0</v>
      </c>
      <c r="C39" s="7">
        <v>6485412</v>
      </c>
      <c r="D39" s="25">
        <v>4588</v>
      </c>
      <c r="E39" s="8">
        <f t="shared" si="0"/>
        <v>0.71</v>
      </c>
      <c r="F39" s="7">
        <f t="shared" si="1"/>
      </c>
      <c r="G39" s="34">
        <f t="shared" si="2"/>
      </c>
      <c r="H39" s="4">
        <f t="shared" si="3"/>
        <v>0</v>
      </c>
    </row>
    <row r="40" spans="1:8" ht="15.75">
      <c r="A40" t="s">
        <v>33</v>
      </c>
      <c r="B40" s="5">
        <v>447.8</v>
      </c>
      <c r="C40" s="7">
        <v>321486448</v>
      </c>
      <c r="D40" s="25">
        <v>3445107</v>
      </c>
      <c r="E40" s="8">
        <f t="shared" si="0"/>
        <v>10.72</v>
      </c>
      <c r="F40" s="7">
        <f t="shared" si="1"/>
        <v>717924</v>
      </c>
      <c r="G40" s="34">
        <f t="shared" si="2"/>
        <v>181.86</v>
      </c>
      <c r="H40" s="4">
        <f t="shared" si="3"/>
        <v>81437</v>
      </c>
    </row>
    <row r="41" spans="1:8" ht="15.75">
      <c r="A41" t="s">
        <v>34</v>
      </c>
      <c r="B41" s="5">
        <v>510.1</v>
      </c>
      <c r="C41" s="7">
        <v>282111464</v>
      </c>
      <c r="D41" s="25">
        <v>2768863</v>
      </c>
      <c r="E41" s="8">
        <f t="shared" si="0"/>
        <v>9.809999999999999</v>
      </c>
      <c r="F41" s="7">
        <f t="shared" si="1"/>
        <v>553051</v>
      </c>
      <c r="G41" s="34">
        <f t="shared" si="2"/>
        <v>1467.87</v>
      </c>
      <c r="H41" s="4">
        <f t="shared" si="3"/>
        <v>748760</v>
      </c>
    </row>
    <row r="42" spans="1:8" ht="15.75">
      <c r="A42" t="s">
        <v>35</v>
      </c>
      <c r="B42" s="5">
        <v>604.1</v>
      </c>
      <c r="C42" s="7">
        <v>385426247</v>
      </c>
      <c r="D42" s="25">
        <v>3569544</v>
      </c>
      <c r="E42" s="8">
        <f t="shared" si="0"/>
        <v>9.26</v>
      </c>
      <c r="F42" s="7">
        <f t="shared" si="1"/>
        <v>638017</v>
      </c>
      <c r="G42" s="34">
        <f t="shared" si="2"/>
        <v>805.13</v>
      </c>
      <c r="H42" s="4">
        <f t="shared" si="3"/>
        <v>486379</v>
      </c>
    </row>
    <row r="43" spans="1:8" ht="15.75">
      <c r="A43" t="s">
        <v>36</v>
      </c>
      <c r="B43" s="5">
        <v>298.3</v>
      </c>
      <c r="C43" s="7">
        <v>250958205</v>
      </c>
      <c r="D43" s="25">
        <v>2215134</v>
      </c>
      <c r="E43" s="8">
        <f t="shared" si="0"/>
        <v>8.83</v>
      </c>
      <c r="F43" s="7">
        <f t="shared" si="1"/>
        <v>841295</v>
      </c>
      <c r="G43" s="34">
        <f t="shared" si="2"/>
      </c>
      <c r="H43" s="4">
        <f t="shared" si="3"/>
        <v>0</v>
      </c>
    </row>
    <row r="44" spans="1:8" ht="15.75">
      <c r="A44" t="s">
        <v>37</v>
      </c>
      <c r="B44" s="5">
        <v>91.7</v>
      </c>
      <c r="C44" s="7">
        <v>237422273</v>
      </c>
      <c r="D44" s="25">
        <v>1816176</v>
      </c>
      <c r="E44" s="8">
        <f t="shared" si="0"/>
        <v>7.6499999999999995</v>
      </c>
      <c r="F44" s="7">
        <f t="shared" si="1"/>
        <v>2589120</v>
      </c>
      <c r="G44" s="34">
        <f t="shared" si="2"/>
      </c>
      <c r="H44" s="4">
        <f t="shared" si="3"/>
        <v>0</v>
      </c>
    </row>
    <row r="45" spans="1:8" ht="15.75">
      <c r="A45" t="s">
        <v>38</v>
      </c>
      <c r="B45" s="5">
        <v>133.1</v>
      </c>
      <c r="C45" s="7">
        <v>397640848</v>
      </c>
      <c r="D45" s="25">
        <v>1652952</v>
      </c>
      <c r="E45" s="8">
        <f t="shared" si="0"/>
        <v>4.159999999999999</v>
      </c>
      <c r="F45" s="7">
        <f t="shared" si="1"/>
        <v>2987535</v>
      </c>
      <c r="G45" s="34">
        <f t="shared" si="2"/>
      </c>
      <c r="H45" s="4">
        <f t="shared" si="3"/>
        <v>0</v>
      </c>
    </row>
    <row r="46" spans="1:8" ht="15.75">
      <c r="A46" t="s">
        <v>39</v>
      </c>
      <c r="B46" s="5">
        <v>813</v>
      </c>
      <c r="C46" s="7">
        <v>229566687</v>
      </c>
      <c r="D46" s="25">
        <v>2681408</v>
      </c>
      <c r="E46" s="8">
        <f t="shared" si="0"/>
        <v>11.68</v>
      </c>
      <c r="F46" s="7">
        <f t="shared" si="1"/>
        <v>282370</v>
      </c>
      <c r="G46" s="34">
        <f t="shared" si="2"/>
        <v>3579.18</v>
      </c>
      <c r="H46" s="4">
        <f t="shared" si="3"/>
        <v>2909873</v>
      </c>
    </row>
    <row r="47" spans="1:8" ht="15.75">
      <c r="A47" t="s">
        <v>40</v>
      </c>
      <c r="B47" s="5">
        <v>63.8</v>
      </c>
      <c r="C47" s="7">
        <v>46556395</v>
      </c>
      <c r="D47" s="25">
        <v>360819</v>
      </c>
      <c r="E47" s="8">
        <f t="shared" si="0"/>
        <v>7.75</v>
      </c>
      <c r="F47" s="7">
        <f t="shared" si="1"/>
        <v>729724</v>
      </c>
      <c r="G47" s="34">
        <f t="shared" si="2"/>
        <v>89.82</v>
      </c>
      <c r="H47" s="4">
        <f t="shared" si="3"/>
        <v>5731</v>
      </c>
    </row>
    <row r="48" spans="1:8" ht="15.75">
      <c r="A48" t="s">
        <v>41</v>
      </c>
      <c r="B48" s="5">
        <v>972.6</v>
      </c>
      <c r="C48" s="7">
        <v>492319941</v>
      </c>
      <c r="D48" s="25">
        <v>5629528</v>
      </c>
      <c r="E48" s="8">
        <f t="shared" si="0"/>
        <v>11.43</v>
      </c>
      <c r="F48" s="7">
        <f t="shared" si="1"/>
        <v>506190</v>
      </c>
      <c r="G48" s="34">
        <f t="shared" si="2"/>
        <v>1833.38</v>
      </c>
      <c r="H48" s="4">
        <f t="shared" si="3"/>
        <v>1783145</v>
      </c>
    </row>
    <row r="49" spans="1:8" ht="15.75">
      <c r="A49" t="s">
        <v>42</v>
      </c>
      <c r="B49" s="5">
        <v>583.3</v>
      </c>
      <c r="C49" s="7">
        <v>428868007</v>
      </c>
      <c r="D49" s="25">
        <v>3900151</v>
      </c>
      <c r="E49" s="8">
        <f t="shared" si="0"/>
        <v>9.090000000000002</v>
      </c>
      <c r="F49" s="7">
        <f t="shared" si="1"/>
        <v>735244</v>
      </c>
      <c r="G49" s="34">
        <f t="shared" si="2"/>
        <v>46.76</v>
      </c>
      <c r="H49" s="4">
        <f t="shared" si="3"/>
        <v>27275</v>
      </c>
    </row>
    <row r="50" spans="1:8" ht="15.75">
      <c r="A50" t="s">
        <v>43</v>
      </c>
      <c r="B50" s="5">
        <v>390.5</v>
      </c>
      <c r="C50" s="7">
        <v>245403912</v>
      </c>
      <c r="D50" s="25">
        <v>2434080</v>
      </c>
      <c r="E50" s="8">
        <f t="shared" si="0"/>
        <v>9.92</v>
      </c>
      <c r="F50" s="7">
        <f t="shared" si="1"/>
        <v>628435</v>
      </c>
      <c r="G50" s="34">
        <f t="shared" si="2"/>
        <v>879.87</v>
      </c>
      <c r="H50" s="4">
        <f t="shared" si="3"/>
        <v>343589</v>
      </c>
    </row>
    <row r="51" spans="1:8" ht="15.75">
      <c r="A51" t="s">
        <v>44</v>
      </c>
      <c r="B51" s="5">
        <v>1916.4</v>
      </c>
      <c r="C51" s="7">
        <v>669846363</v>
      </c>
      <c r="D51" s="25">
        <v>9539247</v>
      </c>
      <c r="E51" s="8">
        <f t="shared" si="0"/>
        <v>14.239999999999998</v>
      </c>
      <c r="F51" s="7">
        <f t="shared" si="1"/>
        <v>349534</v>
      </c>
      <c r="G51" s="34">
        <f t="shared" si="2"/>
        <v>3055.3</v>
      </c>
      <c r="H51" s="4">
        <f t="shared" si="3"/>
        <v>5855177</v>
      </c>
    </row>
    <row r="52" spans="1:8" ht="15.75">
      <c r="A52" t="s">
        <v>45</v>
      </c>
      <c r="B52" s="5">
        <v>40.5</v>
      </c>
      <c r="C52" s="7">
        <v>40412330</v>
      </c>
      <c r="D52" s="25">
        <v>236666</v>
      </c>
      <c r="E52" s="8">
        <f t="shared" si="0"/>
        <v>5.859999999999999</v>
      </c>
      <c r="F52" s="7">
        <f t="shared" si="1"/>
        <v>997835</v>
      </c>
      <c r="G52" s="34">
        <f t="shared" si="2"/>
      </c>
      <c r="H52" s="4">
        <f t="shared" si="3"/>
        <v>0</v>
      </c>
    </row>
    <row r="53" spans="1:8" ht="15.75">
      <c r="A53" t="s">
        <v>46</v>
      </c>
      <c r="B53" s="5">
        <v>347.5</v>
      </c>
      <c r="C53" s="7">
        <v>140922907</v>
      </c>
      <c r="D53" s="25">
        <v>1712316</v>
      </c>
      <c r="E53" s="8">
        <f t="shared" si="0"/>
        <v>12.149999999999999</v>
      </c>
      <c r="F53" s="7">
        <f t="shared" si="1"/>
        <v>405534</v>
      </c>
      <c r="G53" s="34">
        <f t="shared" si="2"/>
        <v>2618.5</v>
      </c>
      <c r="H53" s="4">
        <f t="shared" si="3"/>
        <v>909929</v>
      </c>
    </row>
    <row r="54" spans="1:8" ht="15.75">
      <c r="A54" t="s">
        <v>47</v>
      </c>
      <c r="B54" s="5">
        <v>112.4</v>
      </c>
      <c r="C54" s="7">
        <v>65838890</v>
      </c>
      <c r="D54" s="25">
        <v>597188</v>
      </c>
      <c r="E54" s="8">
        <f t="shared" si="0"/>
        <v>9.07</v>
      </c>
      <c r="F54" s="7">
        <f t="shared" si="1"/>
        <v>585755</v>
      </c>
      <c r="G54" s="34">
        <f t="shared" si="2"/>
        <v>1212.78</v>
      </c>
      <c r="H54" s="4">
        <f t="shared" si="3"/>
        <v>136316</v>
      </c>
    </row>
    <row r="55" spans="1:8" ht="15.75">
      <c r="A55" t="s">
        <v>48</v>
      </c>
      <c r="B55" s="5">
        <v>4976.1</v>
      </c>
      <c r="C55" s="7">
        <v>3320859521</v>
      </c>
      <c r="D55" s="25">
        <v>26730365</v>
      </c>
      <c r="E55" s="8">
        <f t="shared" si="0"/>
        <v>8.05</v>
      </c>
      <c r="F55" s="7">
        <f t="shared" si="1"/>
        <v>667362</v>
      </c>
      <c r="G55" s="34">
        <f t="shared" si="2"/>
        <v>576.24</v>
      </c>
      <c r="H55" s="4">
        <f t="shared" si="3"/>
        <v>2867428</v>
      </c>
    </row>
    <row r="56" spans="1:8" ht="15.75">
      <c r="A56" t="s">
        <v>49</v>
      </c>
      <c r="B56" s="5">
        <v>1337.2</v>
      </c>
      <c r="C56" s="7">
        <v>1288883398</v>
      </c>
      <c r="D56" s="25">
        <v>9749183</v>
      </c>
      <c r="E56" s="8">
        <f t="shared" si="0"/>
        <v>7.56</v>
      </c>
      <c r="F56" s="7">
        <f t="shared" si="1"/>
        <v>963867</v>
      </c>
      <c r="G56" s="34">
        <f t="shared" si="2"/>
      </c>
      <c r="H56" s="4">
        <f t="shared" si="3"/>
        <v>0</v>
      </c>
    </row>
    <row r="57" spans="1:8" ht="15.75">
      <c r="A57" t="s">
        <v>50</v>
      </c>
      <c r="B57" s="5">
        <v>224.7</v>
      </c>
      <c r="C57" s="7">
        <v>137900603</v>
      </c>
      <c r="D57" s="25">
        <v>1582474</v>
      </c>
      <c r="E57" s="8">
        <f t="shared" si="0"/>
        <v>11.48</v>
      </c>
      <c r="F57" s="7">
        <f t="shared" si="1"/>
        <v>613710</v>
      </c>
      <c r="G57" s="34">
        <f t="shared" si="2"/>
        <v>994.73</v>
      </c>
      <c r="H57" s="4">
        <f t="shared" si="3"/>
        <v>223516</v>
      </c>
    </row>
    <row r="58" spans="1:8" ht="15.75">
      <c r="A58" t="s">
        <v>51</v>
      </c>
      <c r="B58" s="5">
        <v>91.1</v>
      </c>
      <c r="C58" s="7">
        <v>67940082</v>
      </c>
      <c r="D58" s="25">
        <v>495327</v>
      </c>
      <c r="E58" s="8">
        <f t="shared" si="0"/>
        <v>7.29</v>
      </c>
      <c r="F58" s="7">
        <f t="shared" si="1"/>
        <v>745775</v>
      </c>
      <c r="G58" s="34">
        <f t="shared" si="2"/>
      </c>
      <c r="H58" s="4">
        <f t="shared" si="3"/>
        <v>0</v>
      </c>
    </row>
    <row r="59" spans="1:8" ht="15.75">
      <c r="A59" t="s">
        <v>52</v>
      </c>
      <c r="B59" s="5">
        <v>110.8</v>
      </c>
      <c r="C59" s="7">
        <v>71101895</v>
      </c>
      <c r="D59" s="25">
        <v>687422</v>
      </c>
      <c r="E59" s="8">
        <f t="shared" si="0"/>
        <v>9.67</v>
      </c>
      <c r="F59" s="7">
        <f t="shared" si="1"/>
        <v>641714</v>
      </c>
      <c r="G59" s="34">
        <f t="shared" si="2"/>
        <v>776.3</v>
      </c>
      <c r="H59" s="4">
        <f t="shared" si="3"/>
        <v>86014</v>
      </c>
    </row>
    <row r="60" spans="1:8" ht="15.75">
      <c r="A60" t="s">
        <v>53</v>
      </c>
      <c r="B60" s="5">
        <v>207.7</v>
      </c>
      <c r="C60" s="7">
        <v>118588861</v>
      </c>
      <c r="D60" s="25">
        <v>1175992</v>
      </c>
      <c r="E60" s="8">
        <f t="shared" si="0"/>
        <v>9.92</v>
      </c>
      <c r="F60" s="7">
        <f t="shared" si="1"/>
        <v>570962</v>
      </c>
      <c r="G60" s="34">
        <f t="shared" si="2"/>
        <v>1328.16</v>
      </c>
      <c r="H60" s="4">
        <f t="shared" si="3"/>
        <v>275859</v>
      </c>
    </row>
    <row r="61" spans="1:8" ht="15.75">
      <c r="A61" t="s">
        <v>54</v>
      </c>
      <c r="B61" s="5">
        <v>886.8</v>
      </c>
      <c r="C61" s="7">
        <v>375059531</v>
      </c>
      <c r="D61" s="25">
        <v>4624225</v>
      </c>
      <c r="E61" s="8">
        <f t="shared" si="0"/>
        <v>12.33</v>
      </c>
      <c r="F61" s="7">
        <f t="shared" si="1"/>
        <v>422936</v>
      </c>
      <c r="G61" s="34">
        <f t="shared" si="2"/>
        <v>2482.76</v>
      </c>
      <c r="H61" s="4">
        <f t="shared" si="3"/>
        <v>2201712</v>
      </c>
    </row>
    <row r="62" spans="1:8" ht="15.75">
      <c r="A62" t="s">
        <v>55</v>
      </c>
      <c r="B62" s="5">
        <v>790.6</v>
      </c>
      <c r="C62" s="7">
        <v>466250159</v>
      </c>
      <c r="D62" s="25">
        <v>5785825</v>
      </c>
      <c r="E62" s="8">
        <f t="shared" si="0"/>
        <v>12.409999999999998</v>
      </c>
      <c r="F62" s="7">
        <f t="shared" si="1"/>
        <v>589742</v>
      </c>
      <c r="G62" s="34">
        <f t="shared" si="2"/>
        <v>1181.68</v>
      </c>
      <c r="H62" s="4">
        <f t="shared" si="3"/>
        <v>934236</v>
      </c>
    </row>
    <row r="63" spans="1:8" ht="15.75">
      <c r="A63" t="s">
        <v>56</v>
      </c>
      <c r="B63" s="5">
        <v>272.8</v>
      </c>
      <c r="C63" s="7">
        <v>180215719</v>
      </c>
      <c r="D63" s="25">
        <v>2000795</v>
      </c>
      <c r="E63" s="8">
        <f t="shared" si="0"/>
        <v>11.1</v>
      </c>
      <c r="F63" s="7">
        <f t="shared" si="1"/>
        <v>660615</v>
      </c>
      <c r="G63" s="34">
        <f t="shared" si="2"/>
        <v>628.87</v>
      </c>
      <c r="H63" s="4">
        <f t="shared" si="3"/>
        <v>171556</v>
      </c>
    </row>
    <row r="64" spans="1:8" ht="15.75">
      <c r="A64" t="s">
        <v>57</v>
      </c>
      <c r="B64" s="5">
        <v>6469.4</v>
      </c>
      <c r="C64" s="7">
        <v>2827694287</v>
      </c>
      <c r="D64" s="25">
        <v>27234831</v>
      </c>
      <c r="E64" s="8">
        <f t="shared" si="0"/>
        <v>9.629999999999999</v>
      </c>
      <c r="F64" s="7">
        <f t="shared" si="1"/>
        <v>437088</v>
      </c>
      <c r="G64" s="34">
        <f t="shared" si="2"/>
        <v>2372.38</v>
      </c>
      <c r="H64" s="4">
        <f t="shared" si="3"/>
        <v>15347875</v>
      </c>
    </row>
    <row r="65" spans="1:8" ht="15.75">
      <c r="A65" t="s">
        <v>58</v>
      </c>
      <c r="B65" s="5">
        <v>0</v>
      </c>
      <c r="C65" s="7">
        <v>774047</v>
      </c>
      <c r="D65" s="25">
        <v>0</v>
      </c>
      <c r="E65" s="8">
        <f t="shared" si="0"/>
      </c>
      <c r="F65" s="7">
        <f t="shared" si="1"/>
      </c>
      <c r="G65" s="34">
        <f t="shared" si="2"/>
      </c>
      <c r="H65" s="4">
        <f t="shared" si="3"/>
        <v>0</v>
      </c>
    </row>
    <row r="66" spans="1:8" ht="15.75">
      <c r="A66" t="s">
        <v>59</v>
      </c>
      <c r="B66" s="5">
        <v>2.7</v>
      </c>
      <c r="C66" s="7">
        <v>18776705</v>
      </c>
      <c r="D66" s="25">
        <v>14910</v>
      </c>
      <c r="E66" s="8">
        <f t="shared" si="0"/>
        <v>0.79</v>
      </c>
      <c r="F66" s="7">
        <f t="shared" si="1"/>
        <v>6954335</v>
      </c>
      <c r="G66" s="34">
        <f t="shared" si="2"/>
      </c>
      <c r="H66" s="4">
        <f t="shared" si="3"/>
        <v>0</v>
      </c>
    </row>
    <row r="67" spans="1:8" ht="15.75">
      <c r="A67" t="s">
        <v>60</v>
      </c>
      <c r="B67" s="5">
        <v>64.6</v>
      </c>
      <c r="C67" s="7">
        <v>26575397</v>
      </c>
      <c r="D67" s="25">
        <v>351463</v>
      </c>
      <c r="E67" s="8">
        <f t="shared" si="0"/>
        <v>13.23</v>
      </c>
      <c r="F67" s="7">
        <f t="shared" si="1"/>
        <v>411384</v>
      </c>
      <c r="G67" s="34">
        <f t="shared" si="2"/>
        <v>2572.87</v>
      </c>
      <c r="H67" s="4">
        <f t="shared" si="3"/>
        <v>166207</v>
      </c>
    </row>
    <row r="68" spans="1:8" ht="15.75">
      <c r="A68" t="s">
        <v>61</v>
      </c>
      <c r="B68" s="5">
        <v>3299.8</v>
      </c>
      <c r="C68" s="7">
        <v>2603256233</v>
      </c>
      <c r="D68" s="25">
        <v>16302137</v>
      </c>
      <c r="E68" s="8">
        <f t="shared" si="0"/>
        <v>6.26</v>
      </c>
      <c r="F68" s="7">
        <f t="shared" si="1"/>
        <v>788913</v>
      </c>
      <c r="G68" s="34">
        <f t="shared" si="2"/>
      </c>
      <c r="H68" s="4">
        <f t="shared" si="3"/>
        <v>0</v>
      </c>
    </row>
    <row r="69" spans="1:8" ht="15.75">
      <c r="A69" t="s">
        <v>62</v>
      </c>
      <c r="B69" s="5">
        <v>170.2</v>
      </c>
      <c r="C69" s="7">
        <v>259472988</v>
      </c>
      <c r="D69" s="25">
        <v>1940478</v>
      </c>
      <c r="E69" s="8">
        <f t="shared" si="0"/>
        <v>7.4799999999999995</v>
      </c>
      <c r="F69" s="7">
        <f t="shared" si="1"/>
        <v>1524518</v>
      </c>
      <c r="G69" s="34">
        <f t="shared" si="2"/>
      </c>
      <c r="H69" s="4">
        <f t="shared" si="3"/>
        <v>0</v>
      </c>
    </row>
    <row r="70" spans="1:8" ht="15.75">
      <c r="A70" t="s">
        <v>63</v>
      </c>
      <c r="B70" s="5">
        <v>53.1</v>
      </c>
      <c r="C70" s="7">
        <v>35767093</v>
      </c>
      <c r="D70" s="25">
        <v>224053</v>
      </c>
      <c r="E70" s="8">
        <f t="shared" si="0"/>
        <v>6.26</v>
      </c>
      <c r="F70" s="7">
        <f t="shared" si="1"/>
        <v>673580</v>
      </c>
      <c r="G70" s="34">
        <f t="shared" si="2"/>
        <v>527.74</v>
      </c>
      <c r="H70" s="4">
        <f t="shared" si="3"/>
        <v>28023</v>
      </c>
    </row>
    <row r="71" spans="1:8" ht="15.75">
      <c r="A71" t="s">
        <v>64</v>
      </c>
      <c r="B71" s="5">
        <v>381.1</v>
      </c>
      <c r="C71" s="7">
        <v>290214704</v>
      </c>
      <c r="D71" s="25">
        <v>2435556</v>
      </c>
      <c r="E71" s="8">
        <f t="shared" si="0"/>
        <v>8.39</v>
      </c>
      <c r="F71" s="7">
        <f t="shared" si="1"/>
        <v>761519</v>
      </c>
      <c r="G71" s="34">
        <f t="shared" si="2"/>
      </c>
      <c r="H71" s="4">
        <f t="shared" si="3"/>
        <v>0</v>
      </c>
    </row>
    <row r="72" spans="1:8" ht="15.75">
      <c r="A72" t="s">
        <v>65</v>
      </c>
      <c r="B72" s="5">
        <v>945.6</v>
      </c>
      <c r="C72" s="7">
        <v>812453626</v>
      </c>
      <c r="D72" s="25">
        <v>11231092</v>
      </c>
      <c r="E72" s="8">
        <f t="shared" si="0"/>
        <v>13.82</v>
      </c>
      <c r="F72" s="7">
        <f t="shared" si="1"/>
        <v>859194</v>
      </c>
      <c r="G72" s="34">
        <f t="shared" si="2"/>
      </c>
      <c r="H72" s="4">
        <f t="shared" si="3"/>
        <v>0</v>
      </c>
    </row>
    <row r="73" spans="1:8" ht="15.75">
      <c r="A73" t="s">
        <v>66</v>
      </c>
      <c r="B73" s="5">
        <v>386.9</v>
      </c>
      <c r="C73" s="7">
        <v>269020227</v>
      </c>
      <c r="D73" s="25">
        <v>3042659</v>
      </c>
      <c r="E73" s="8">
        <f t="shared" si="0"/>
        <v>11.31</v>
      </c>
      <c r="F73" s="7">
        <f t="shared" si="1"/>
        <v>695322</v>
      </c>
      <c r="G73" s="34">
        <f t="shared" si="2"/>
        <v>358.15</v>
      </c>
      <c r="H73" s="4">
        <f t="shared" si="3"/>
        <v>138568</v>
      </c>
    </row>
    <row r="74" spans="1:8" ht="15.75">
      <c r="A74" t="s">
        <v>67</v>
      </c>
      <c r="B74" s="5">
        <v>25.3</v>
      </c>
      <c r="C74" s="7">
        <v>57337847</v>
      </c>
      <c r="D74" s="25">
        <v>240645</v>
      </c>
      <c r="E74" s="8">
        <f aca="true" t="shared" si="4" ref="E74:E137">IF(D74&gt;0,ROUND(D74/C74,5)*1000,"")</f>
        <v>4.2</v>
      </c>
      <c r="F74" s="7">
        <f aca="true" t="shared" si="5" ref="F74:F137">IF(B74&gt;0,ROUND(C74/B74,0),"")</f>
        <v>2266318</v>
      </c>
      <c r="G74" s="34">
        <f aca="true" t="shared" si="6" ref="G74:G137">IF(B74=0,"",IF($F$7-F74&gt;0,ROUND(($F$7-F74)*$E$7*0.001,2),""))</f>
      </c>
      <c r="H74" s="4">
        <f aca="true" t="shared" si="7" ref="H74:H137">IF(G74="",0,ROUND(G74*B74,0))</f>
        <v>0</v>
      </c>
    </row>
    <row r="75" spans="1:8" ht="15.75">
      <c r="A75" t="s">
        <v>68</v>
      </c>
      <c r="B75" s="5">
        <v>55.6</v>
      </c>
      <c r="C75" s="7">
        <v>81024731</v>
      </c>
      <c r="D75" s="25">
        <v>394483</v>
      </c>
      <c r="E75" s="8">
        <f t="shared" si="4"/>
        <v>4.87</v>
      </c>
      <c r="F75" s="7">
        <f t="shared" si="5"/>
        <v>1457279</v>
      </c>
      <c r="G75" s="34">
        <f t="shared" si="6"/>
      </c>
      <c r="H75" s="4">
        <f t="shared" si="7"/>
        <v>0</v>
      </c>
    </row>
    <row r="76" spans="1:8" ht="15.75">
      <c r="A76" t="s">
        <v>69</v>
      </c>
      <c r="B76" s="5">
        <v>249.7</v>
      </c>
      <c r="C76" s="7">
        <v>154213432</v>
      </c>
      <c r="D76" s="25">
        <v>1074558</v>
      </c>
      <c r="E76" s="8">
        <f t="shared" si="4"/>
        <v>6.97</v>
      </c>
      <c r="F76" s="7">
        <f t="shared" si="5"/>
        <v>617595</v>
      </c>
      <c r="G76" s="34">
        <f t="shared" si="6"/>
        <v>964.42</v>
      </c>
      <c r="H76" s="4">
        <f t="shared" si="7"/>
        <v>240816</v>
      </c>
    </row>
    <row r="77" spans="1:8" ht="15.75">
      <c r="A77" t="s">
        <v>70</v>
      </c>
      <c r="B77" s="5">
        <v>10.7</v>
      </c>
      <c r="C77" s="7">
        <v>11965071</v>
      </c>
      <c r="D77" s="25">
        <v>82621</v>
      </c>
      <c r="E77" s="8">
        <f t="shared" si="4"/>
        <v>6.91</v>
      </c>
      <c r="F77" s="7">
        <f t="shared" si="5"/>
        <v>1118231</v>
      </c>
      <c r="G77" s="34">
        <f t="shared" si="6"/>
      </c>
      <c r="H77" s="4">
        <f t="shared" si="7"/>
        <v>0</v>
      </c>
    </row>
    <row r="78" spans="1:8" ht="15.75">
      <c r="A78" t="s">
        <v>71</v>
      </c>
      <c r="B78" s="5">
        <v>611</v>
      </c>
      <c r="C78" s="7">
        <v>451971051</v>
      </c>
      <c r="D78" s="25">
        <v>3576656</v>
      </c>
      <c r="E78" s="8">
        <f t="shared" si="4"/>
        <v>7.91</v>
      </c>
      <c r="F78" s="7">
        <f t="shared" si="5"/>
        <v>739723</v>
      </c>
      <c r="G78" s="34">
        <f t="shared" si="6"/>
        <v>11.82</v>
      </c>
      <c r="H78" s="4">
        <f t="shared" si="7"/>
        <v>7222</v>
      </c>
    </row>
    <row r="79" spans="1:8" ht="15.75">
      <c r="A79" t="s">
        <v>72</v>
      </c>
      <c r="B79" s="5">
        <v>971.1</v>
      </c>
      <c r="C79" s="7">
        <v>575717133</v>
      </c>
      <c r="D79" s="25">
        <v>5494517</v>
      </c>
      <c r="E79" s="8">
        <f t="shared" si="4"/>
        <v>9.54</v>
      </c>
      <c r="F79" s="7">
        <f t="shared" si="5"/>
        <v>592851</v>
      </c>
      <c r="G79" s="34">
        <f t="shared" si="6"/>
        <v>1157.43</v>
      </c>
      <c r="H79" s="4">
        <f t="shared" si="7"/>
        <v>1123980</v>
      </c>
    </row>
    <row r="80" spans="1:8" ht="15.75">
      <c r="A80" t="s">
        <v>73</v>
      </c>
      <c r="B80" s="5">
        <v>712.4</v>
      </c>
      <c r="C80" s="7">
        <v>359756148</v>
      </c>
      <c r="D80" s="25">
        <v>3358920</v>
      </c>
      <c r="E80" s="8">
        <f t="shared" si="4"/>
        <v>9.34</v>
      </c>
      <c r="F80" s="7">
        <f t="shared" si="5"/>
        <v>504992</v>
      </c>
      <c r="G80" s="34">
        <f t="shared" si="6"/>
        <v>1842.73</v>
      </c>
      <c r="H80" s="4">
        <f t="shared" si="7"/>
        <v>1312761</v>
      </c>
    </row>
    <row r="81" spans="1:8" ht="15.75">
      <c r="A81" t="s">
        <v>74</v>
      </c>
      <c r="B81" s="5">
        <v>26.1</v>
      </c>
      <c r="C81" s="7">
        <v>61330638</v>
      </c>
      <c r="D81" s="25">
        <v>239825</v>
      </c>
      <c r="E81" s="8">
        <f t="shared" si="4"/>
        <v>3.91</v>
      </c>
      <c r="F81" s="7">
        <f t="shared" si="5"/>
        <v>2349833</v>
      </c>
      <c r="G81" s="34">
        <f t="shared" si="6"/>
      </c>
      <c r="H81" s="4">
        <f t="shared" si="7"/>
        <v>0</v>
      </c>
    </row>
    <row r="82" spans="1:8" ht="15.75">
      <c r="A82" t="s">
        <v>75</v>
      </c>
      <c r="B82" s="5">
        <v>2117.2</v>
      </c>
      <c r="C82" s="7">
        <v>1567627887</v>
      </c>
      <c r="D82" s="25">
        <v>14915250</v>
      </c>
      <c r="E82" s="8">
        <f t="shared" si="4"/>
        <v>9.51</v>
      </c>
      <c r="F82" s="7">
        <f t="shared" si="5"/>
        <v>740425</v>
      </c>
      <c r="G82" s="34">
        <f t="shared" si="6"/>
        <v>6.35</v>
      </c>
      <c r="H82" s="4">
        <f t="shared" si="7"/>
        <v>13444</v>
      </c>
    </row>
    <row r="83" spans="1:8" ht="15.75">
      <c r="A83" t="s">
        <v>76</v>
      </c>
      <c r="B83" s="5">
        <v>1062.3</v>
      </c>
      <c r="C83" s="7">
        <v>430067335</v>
      </c>
      <c r="D83" s="25">
        <v>2909362</v>
      </c>
      <c r="E83" s="8">
        <f t="shared" si="4"/>
        <v>6.760000000000001</v>
      </c>
      <c r="F83" s="7">
        <f t="shared" si="5"/>
        <v>404845</v>
      </c>
      <c r="G83" s="34">
        <f t="shared" si="6"/>
        <v>2623.87</v>
      </c>
      <c r="H83" s="4">
        <f t="shared" si="7"/>
        <v>2787337</v>
      </c>
    </row>
    <row r="84" spans="1:8" ht="15.75">
      <c r="A84" t="s">
        <v>77</v>
      </c>
      <c r="B84" s="5">
        <v>329.1</v>
      </c>
      <c r="C84" s="7">
        <v>215857327</v>
      </c>
      <c r="D84" s="25">
        <v>3228317</v>
      </c>
      <c r="E84" s="8">
        <f t="shared" si="4"/>
        <v>14.959999999999999</v>
      </c>
      <c r="F84" s="7">
        <f t="shared" si="5"/>
        <v>655902</v>
      </c>
      <c r="G84" s="34">
        <f t="shared" si="6"/>
        <v>665.63</v>
      </c>
      <c r="H84" s="4">
        <f t="shared" si="7"/>
        <v>219059</v>
      </c>
    </row>
    <row r="85" spans="1:8" ht="15.75">
      <c r="A85" t="s">
        <v>78</v>
      </c>
      <c r="B85" s="5">
        <v>276.2</v>
      </c>
      <c r="C85" s="7">
        <v>210377787</v>
      </c>
      <c r="D85" s="25">
        <v>1853620</v>
      </c>
      <c r="E85" s="8">
        <f t="shared" si="4"/>
        <v>8.81</v>
      </c>
      <c r="F85" s="7">
        <f t="shared" si="5"/>
        <v>761686</v>
      </c>
      <c r="G85" s="34">
        <f t="shared" si="6"/>
      </c>
      <c r="H85" s="4">
        <f t="shared" si="7"/>
        <v>0</v>
      </c>
    </row>
    <row r="86" spans="1:8" ht="15.75">
      <c r="A86" t="s">
        <v>79</v>
      </c>
      <c r="B86" s="5">
        <v>123.4</v>
      </c>
      <c r="C86" s="7">
        <v>230493691</v>
      </c>
      <c r="D86" s="25">
        <v>1656350</v>
      </c>
      <c r="E86" s="8">
        <f t="shared" si="4"/>
        <v>7.19</v>
      </c>
      <c r="F86" s="7">
        <f t="shared" si="5"/>
        <v>1867858</v>
      </c>
      <c r="G86" s="34">
        <f t="shared" si="6"/>
      </c>
      <c r="H86" s="4">
        <f t="shared" si="7"/>
        <v>0</v>
      </c>
    </row>
    <row r="87" spans="1:8" ht="15.75">
      <c r="A87" t="s">
        <v>80</v>
      </c>
      <c r="B87" s="5">
        <v>1324.5</v>
      </c>
      <c r="C87" s="7">
        <v>547869300</v>
      </c>
      <c r="D87" s="25">
        <v>3259299</v>
      </c>
      <c r="E87" s="8">
        <f t="shared" si="4"/>
        <v>5.95</v>
      </c>
      <c r="F87" s="7">
        <f t="shared" si="5"/>
        <v>413642</v>
      </c>
      <c r="G87" s="34">
        <f t="shared" si="6"/>
        <v>2555.26</v>
      </c>
      <c r="H87" s="4">
        <f t="shared" si="7"/>
        <v>3384442</v>
      </c>
    </row>
    <row r="88" spans="1:8" ht="15.75">
      <c r="A88" t="s">
        <v>81</v>
      </c>
      <c r="B88" s="5">
        <v>145</v>
      </c>
      <c r="C88" s="7">
        <v>424496869</v>
      </c>
      <c r="D88" s="25">
        <v>2077130</v>
      </c>
      <c r="E88" s="8">
        <f t="shared" si="4"/>
        <v>4.890000000000001</v>
      </c>
      <c r="F88" s="7">
        <f t="shared" si="5"/>
        <v>2927565</v>
      </c>
      <c r="G88" s="34">
        <f t="shared" si="6"/>
      </c>
      <c r="H88" s="4">
        <f t="shared" si="7"/>
        <v>0</v>
      </c>
    </row>
    <row r="89" spans="1:8" ht="15.75">
      <c r="A89" t="s">
        <v>82</v>
      </c>
      <c r="B89" s="5">
        <v>650.3</v>
      </c>
      <c r="C89" s="7">
        <v>370811083</v>
      </c>
      <c r="D89" s="25">
        <v>4444839</v>
      </c>
      <c r="E89" s="8">
        <f t="shared" si="4"/>
        <v>11.99</v>
      </c>
      <c r="F89" s="7">
        <f t="shared" si="5"/>
        <v>570215</v>
      </c>
      <c r="G89" s="34">
        <f t="shared" si="6"/>
        <v>1333.99</v>
      </c>
      <c r="H89" s="4">
        <f t="shared" si="7"/>
        <v>867494</v>
      </c>
    </row>
    <row r="90" spans="1:8" ht="15.75">
      <c r="A90" t="s">
        <v>83</v>
      </c>
      <c r="B90" s="5">
        <v>1174</v>
      </c>
      <c r="C90" s="7">
        <v>1477721142</v>
      </c>
      <c r="D90" s="25">
        <v>10932708</v>
      </c>
      <c r="E90" s="8">
        <f t="shared" si="4"/>
        <v>7.4</v>
      </c>
      <c r="F90" s="7">
        <f t="shared" si="5"/>
        <v>1258706</v>
      </c>
      <c r="G90" s="34">
        <f t="shared" si="6"/>
      </c>
      <c r="H90" s="4">
        <f t="shared" si="7"/>
        <v>0</v>
      </c>
    </row>
    <row r="91" spans="1:8" ht="15.75">
      <c r="A91" t="s">
        <v>84</v>
      </c>
      <c r="B91" s="5">
        <v>536.7</v>
      </c>
      <c r="C91" s="7">
        <v>437102332</v>
      </c>
      <c r="D91" s="25">
        <v>4139253</v>
      </c>
      <c r="E91" s="8">
        <f t="shared" si="4"/>
        <v>9.469999999999999</v>
      </c>
      <c r="F91" s="7">
        <f t="shared" si="5"/>
        <v>814426</v>
      </c>
      <c r="G91" s="34">
        <f t="shared" si="6"/>
      </c>
      <c r="H91" s="4">
        <f t="shared" si="7"/>
        <v>0</v>
      </c>
    </row>
    <row r="92" spans="1:8" ht="15.75">
      <c r="A92" t="s">
        <v>85</v>
      </c>
      <c r="B92" s="5">
        <v>103.1</v>
      </c>
      <c r="C92" s="7">
        <v>55463837</v>
      </c>
      <c r="D92" s="25">
        <v>576054</v>
      </c>
      <c r="E92" s="8">
        <f t="shared" si="4"/>
        <v>10.39</v>
      </c>
      <c r="F92" s="7">
        <f t="shared" si="5"/>
        <v>537962</v>
      </c>
      <c r="G92" s="34">
        <f t="shared" si="6"/>
        <v>1585.56</v>
      </c>
      <c r="H92" s="4">
        <f t="shared" si="7"/>
        <v>163471</v>
      </c>
    </row>
    <row r="93" spans="1:8" ht="15.75">
      <c r="A93" t="s">
        <v>86</v>
      </c>
      <c r="B93" s="5">
        <v>2457.6</v>
      </c>
      <c r="C93" s="7">
        <v>1408119688</v>
      </c>
      <c r="D93" s="25">
        <v>12042442</v>
      </c>
      <c r="E93" s="8">
        <f t="shared" si="4"/>
        <v>8.55</v>
      </c>
      <c r="F93" s="7">
        <f t="shared" si="5"/>
        <v>572965</v>
      </c>
      <c r="G93" s="34">
        <f t="shared" si="6"/>
        <v>1312.54</v>
      </c>
      <c r="H93" s="4">
        <f t="shared" si="7"/>
        <v>3225698</v>
      </c>
    </row>
    <row r="94" spans="1:8" ht="15.75">
      <c r="A94" t="s">
        <v>87</v>
      </c>
      <c r="B94" s="5">
        <v>462.3</v>
      </c>
      <c r="C94" s="7">
        <v>215219838</v>
      </c>
      <c r="D94" s="25">
        <v>2586624</v>
      </c>
      <c r="E94" s="8">
        <f t="shared" si="4"/>
        <v>12.02</v>
      </c>
      <c r="F94" s="7">
        <f t="shared" si="5"/>
        <v>465542</v>
      </c>
      <c r="G94" s="34">
        <f t="shared" si="6"/>
        <v>2150.44</v>
      </c>
      <c r="H94" s="4">
        <f t="shared" si="7"/>
        <v>994148</v>
      </c>
    </row>
    <row r="95" spans="1:8" ht="15.75">
      <c r="A95" t="s">
        <v>88</v>
      </c>
      <c r="B95" s="5">
        <v>105.4</v>
      </c>
      <c r="C95" s="7">
        <v>64664049</v>
      </c>
      <c r="D95" s="25">
        <v>674359</v>
      </c>
      <c r="E95" s="8">
        <f t="shared" si="4"/>
        <v>10.43</v>
      </c>
      <c r="F95" s="7">
        <f t="shared" si="5"/>
        <v>613511</v>
      </c>
      <c r="G95" s="34">
        <f t="shared" si="6"/>
        <v>996.28</v>
      </c>
      <c r="H95" s="4">
        <f t="shared" si="7"/>
        <v>105008</v>
      </c>
    </row>
    <row r="96" spans="1:8" ht="15.75">
      <c r="A96" t="s">
        <v>89</v>
      </c>
      <c r="B96" s="5">
        <v>179.9</v>
      </c>
      <c r="C96" s="7">
        <v>106029225</v>
      </c>
      <c r="D96" s="25">
        <v>869077</v>
      </c>
      <c r="E96" s="8">
        <f t="shared" si="4"/>
        <v>8.200000000000001</v>
      </c>
      <c r="F96" s="7">
        <f t="shared" si="5"/>
        <v>589379</v>
      </c>
      <c r="G96" s="34">
        <f t="shared" si="6"/>
        <v>1184.51</v>
      </c>
      <c r="H96" s="4">
        <f t="shared" si="7"/>
        <v>213093</v>
      </c>
    </row>
    <row r="97" spans="1:8" ht="15.75">
      <c r="A97" t="s">
        <v>90</v>
      </c>
      <c r="B97" s="5">
        <v>347.2</v>
      </c>
      <c r="C97" s="7">
        <v>493330180</v>
      </c>
      <c r="D97" s="25">
        <v>2668712</v>
      </c>
      <c r="E97" s="8">
        <f t="shared" si="4"/>
        <v>5.41</v>
      </c>
      <c r="F97" s="7">
        <f t="shared" si="5"/>
        <v>1420882</v>
      </c>
      <c r="G97" s="34">
        <f t="shared" si="6"/>
      </c>
      <c r="H97" s="4">
        <f t="shared" si="7"/>
        <v>0</v>
      </c>
    </row>
    <row r="98" spans="1:8" ht="15.75">
      <c r="A98" t="s">
        <v>91</v>
      </c>
      <c r="B98" s="5">
        <v>281.9</v>
      </c>
      <c r="C98" s="7">
        <v>144548759</v>
      </c>
      <c r="D98" s="25">
        <v>1529607</v>
      </c>
      <c r="E98" s="8">
        <f t="shared" si="4"/>
        <v>10.58</v>
      </c>
      <c r="F98" s="7">
        <f t="shared" si="5"/>
        <v>512766</v>
      </c>
      <c r="G98" s="34">
        <f t="shared" si="6"/>
        <v>1782.09</v>
      </c>
      <c r="H98" s="4">
        <f t="shared" si="7"/>
        <v>502371</v>
      </c>
    </row>
    <row r="99" spans="1:8" ht="15.75">
      <c r="A99" t="s">
        <v>92</v>
      </c>
      <c r="B99" s="5">
        <v>531.8</v>
      </c>
      <c r="C99" s="7">
        <v>567823767</v>
      </c>
      <c r="D99" s="25">
        <v>4247136</v>
      </c>
      <c r="E99" s="8">
        <f t="shared" si="4"/>
        <v>7.4799999999999995</v>
      </c>
      <c r="F99" s="7">
        <f t="shared" si="5"/>
        <v>1067739</v>
      </c>
      <c r="G99" s="34">
        <f t="shared" si="6"/>
      </c>
      <c r="H99" s="4">
        <f t="shared" si="7"/>
        <v>0</v>
      </c>
    </row>
    <row r="100" spans="1:8" ht="15.75">
      <c r="A100" t="s">
        <v>93</v>
      </c>
      <c r="B100" s="5">
        <v>342.4</v>
      </c>
      <c r="C100" s="7">
        <v>118503648</v>
      </c>
      <c r="D100" s="25">
        <v>787161</v>
      </c>
      <c r="E100" s="8">
        <f t="shared" si="4"/>
        <v>6.64</v>
      </c>
      <c r="F100" s="7">
        <f t="shared" si="5"/>
        <v>346097</v>
      </c>
      <c r="G100" s="34">
        <f t="shared" si="6"/>
        <v>3082.11</v>
      </c>
      <c r="H100" s="4">
        <f t="shared" si="7"/>
        <v>1055314</v>
      </c>
    </row>
    <row r="101" spans="1:8" ht="15.75">
      <c r="A101" t="s">
        <v>94</v>
      </c>
      <c r="B101" s="5">
        <v>71.4</v>
      </c>
      <c r="C101" s="7">
        <v>58204805</v>
      </c>
      <c r="D101" s="25">
        <v>533267</v>
      </c>
      <c r="E101" s="8">
        <f t="shared" si="4"/>
        <v>9.16</v>
      </c>
      <c r="F101" s="7">
        <f t="shared" si="5"/>
        <v>815193</v>
      </c>
      <c r="G101" s="34">
        <f t="shared" si="6"/>
      </c>
      <c r="H101" s="4">
        <f t="shared" si="7"/>
        <v>0</v>
      </c>
    </row>
    <row r="102" spans="1:8" ht="15.75">
      <c r="A102" t="s">
        <v>95</v>
      </c>
      <c r="B102" s="5">
        <v>0</v>
      </c>
      <c r="C102" s="7">
        <v>50121391</v>
      </c>
      <c r="D102" s="25">
        <v>0</v>
      </c>
      <c r="E102" s="8">
        <f t="shared" si="4"/>
      </c>
      <c r="F102" s="7">
        <f t="shared" si="5"/>
      </c>
      <c r="G102" s="34">
        <f t="shared" si="6"/>
      </c>
      <c r="H102" s="4">
        <f t="shared" si="7"/>
        <v>0</v>
      </c>
    </row>
    <row r="103" spans="1:8" ht="15.75">
      <c r="A103" t="s">
        <v>96</v>
      </c>
      <c r="B103" s="5">
        <v>1637.3</v>
      </c>
      <c r="C103" s="7">
        <v>1032695930</v>
      </c>
      <c r="D103" s="25">
        <v>11269630</v>
      </c>
      <c r="E103" s="8">
        <f t="shared" si="4"/>
        <v>10.91</v>
      </c>
      <c r="F103" s="7">
        <f t="shared" si="5"/>
        <v>630731</v>
      </c>
      <c r="G103" s="34">
        <f t="shared" si="6"/>
        <v>861.96</v>
      </c>
      <c r="H103" s="4">
        <f t="shared" si="7"/>
        <v>1411287</v>
      </c>
    </row>
    <row r="104" spans="1:8" ht="15.75">
      <c r="A104" t="s">
        <v>97</v>
      </c>
      <c r="B104" s="5">
        <v>1985.1</v>
      </c>
      <c r="C104" s="7">
        <v>2777828704</v>
      </c>
      <c r="D104" s="25">
        <v>15103370</v>
      </c>
      <c r="E104" s="8">
        <f t="shared" si="4"/>
        <v>5.44</v>
      </c>
      <c r="F104" s="7">
        <f t="shared" si="5"/>
        <v>1399339</v>
      </c>
      <c r="G104" s="34">
        <f t="shared" si="6"/>
      </c>
      <c r="H104" s="4">
        <f t="shared" si="7"/>
        <v>0</v>
      </c>
    </row>
    <row r="105" spans="1:8" ht="15.75">
      <c r="A105" t="s">
        <v>98</v>
      </c>
      <c r="B105" s="5">
        <v>348.2</v>
      </c>
      <c r="C105" s="7">
        <v>418779652</v>
      </c>
      <c r="D105" s="25">
        <v>3563320</v>
      </c>
      <c r="E105" s="8">
        <f t="shared" si="4"/>
        <v>8.51</v>
      </c>
      <c r="F105" s="7">
        <f t="shared" si="5"/>
        <v>1202699</v>
      </c>
      <c r="G105" s="34">
        <f t="shared" si="6"/>
      </c>
      <c r="H105" s="4">
        <f t="shared" si="7"/>
        <v>0</v>
      </c>
    </row>
    <row r="106" spans="1:8" ht="15.75">
      <c r="A106" t="s">
        <v>99</v>
      </c>
      <c r="B106" s="5">
        <v>268.4</v>
      </c>
      <c r="C106" s="7">
        <v>240959271</v>
      </c>
      <c r="D106" s="25">
        <v>2511622</v>
      </c>
      <c r="E106" s="8">
        <f t="shared" si="4"/>
        <v>10.42</v>
      </c>
      <c r="F106" s="7">
        <f t="shared" si="5"/>
        <v>897762</v>
      </c>
      <c r="G106" s="34">
        <f t="shared" si="6"/>
      </c>
      <c r="H106" s="4">
        <f t="shared" si="7"/>
        <v>0</v>
      </c>
    </row>
    <row r="107" spans="1:8" ht="15.75">
      <c r="A107" t="s">
        <v>100</v>
      </c>
      <c r="B107" s="5">
        <v>1169.1</v>
      </c>
      <c r="C107" s="7">
        <v>1725875802</v>
      </c>
      <c r="D107" s="25">
        <v>11132345</v>
      </c>
      <c r="E107" s="8">
        <f t="shared" si="4"/>
        <v>6.45</v>
      </c>
      <c r="F107" s="7">
        <f t="shared" si="5"/>
        <v>1476243</v>
      </c>
      <c r="G107" s="34">
        <f t="shared" si="6"/>
      </c>
      <c r="H107" s="4">
        <f t="shared" si="7"/>
        <v>0</v>
      </c>
    </row>
    <row r="108" spans="1:8" ht="15.75">
      <c r="A108" t="s">
        <v>101</v>
      </c>
      <c r="B108" s="5">
        <v>112.6</v>
      </c>
      <c r="C108" s="7">
        <v>161346627</v>
      </c>
      <c r="D108" s="25">
        <v>1136460</v>
      </c>
      <c r="E108" s="8">
        <f t="shared" si="4"/>
        <v>7.04</v>
      </c>
      <c r="F108" s="7">
        <f t="shared" si="5"/>
        <v>1432919</v>
      </c>
      <c r="G108" s="34">
        <f t="shared" si="6"/>
      </c>
      <c r="H108" s="4">
        <f t="shared" si="7"/>
        <v>0</v>
      </c>
    </row>
    <row r="109" spans="1:8" ht="15.75">
      <c r="A109" t="s">
        <v>102</v>
      </c>
      <c r="B109" s="5">
        <v>3</v>
      </c>
      <c r="C109" s="7">
        <v>16347745</v>
      </c>
      <c r="D109" s="25">
        <v>21596</v>
      </c>
      <c r="E109" s="8">
        <f t="shared" si="4"/>
        <v>1.32</v>
      </c>
      <c r="F109" s="7">
        <f t="shared" si="5"/>
        <v>5449248</v>
      </c>
      <c r="G109" s="34">
        <f t="shared" si="6"/>
      </c>
      <c r="H109" s="4">
        <f t="shared" si="7"/>
        <v>0</v>
      </c>
    </row>
    <row r="110" spans="1:8" ht="15.75">
      <c r="A110" t="s">
        <v>103</v>
      </c>
      <c r="B110" s="5">
        <v>685.2</v>
      </c>
      <c r="C110" s="7">
        <v>292237722</v>
      </c>
      <c r="D110" s="25">
        <v>3910218</v>
      </c>
      <c r="E110" s="8">
        <f t="shared" si="4"/>
        <v>13.379999999999999</v>
      </c>
      <c r="F110" s="7">
        <f t="shared" si="5"/>
        <v>426500</v>
      </c>
      <c r="G110" s="34">
        <f t="shared" si="6"/>
        <v>2454.96</v>
      </c>
      <c r="H110" s="4">
        <f t="shared" si="7"/>
        <v>1682139</v>
      </c>
    </row>
    <row r="111" spans="1:8" ht="15.75">
      <c r="A111" t="s">
        <v>104</v>
      </c>
      <c r="B111" s="5">
        <v>53.1</v>
      </c>
      <c r="C111" s="7">
        <v>242080841</v>
      </c>
      <c r="D111" s="25">
        <v>283765</v>
      </c>
      <c r="E111" s="8">
        <f t="shared" si="4"/>
        <v>1.17</v>
      </c>
      <c r="F111" s="7">
        <f t="shared" si="5"/>
        <v>4558961</v>
      </c>
      <c r="G111" s="34">
        <f t="shared" si="6"/>
      </c>
      <c r="H111" s="4">
        <f t="shared" si="7"/>
        <v>0</v>
      </c>
    </row>
    <row r="112" spans="1:8" ht="15.75">
      <c r="A112" t="s">
        <v>105</v>
      </c>
      <c r="B112" s="5">
        <v>747.6</v>
      </c>
      <c r="C112" s="7">
        <v>384248676</v>
      </c>
      <c r="D112" s="25">
        <v>4612851</v>
      </c>
      <c r="E112" s="8">
        <f t="shared" si="4"/>
        <v>12</v>
      </c>
      <c r="F112" s="7">
        <f t="shared" si="5"/>
        <v>513976</v>
      </c>
      <c r="G112" s="34">
        <f t="shared" si="6"/>
        <v>1772.65</v>
      </c>
      <c r="H112" s="4">
        <f t="shared" si="7"/>
        <v>1325233</v>
      </c>
    </row>
    <row r="113" spans="1:8" ht="15.75">
      <c r="A113" t="s">
        <v>106</v>
      </c>
      <c r="B113" s="5">
        <v>163.7</v>
      </c>
      <c r="C113" s="7">
        <v>97653899</v>
      </c>
      <c r="D113" s="25">
        <v>637230</v>
      </c>
      <c r="E113" s="8">
        <f t="shared" si="4"/>
        <v>6.53</v>
      </c>
      <c r="F113" s="7">
        <f t="shared" si="5"/>
        <v>596542</v>
      </c>
      <c r="G113" s="34">
        <f t="shared" si="6"/>
        <v>1128.64</v>
      </c>
      <c r="H113" s="4">
        <f t="shared" si="7"/>
        <v>184758</v>
      </c>
    </row>
    <row r="114" spans="1:8" ht="15.75">
      <c r="A114" t="s">
        <v>107</v>
      </c>
      <c r="B114" s="5">
        <v>957.7</v>
      </c>
      <c r="C114" s="7">
        <v>513930693</v>
      </c>
      <c r="D114" s="25">
        <v>5506185</v>
      </c>
      <c r="E114" s="8">
        <f t="shared" si="4"/>
        <v>10.71</v>
      </c>
      <c r="F114" s="7">
        <f t="shared" si="5"/>
        <v>536630</v>
      </c>
      <c r="G114" s="34">
        <f t="shared" si="6"/>
        <v>1595.95</v>
      </c>
      <c r="H114" s="4">
        <f t="shared" si="7"/>
        <v>1528441</v>
      </c>
    </row>
    <row r="115" spans="1:8" ht="15.75">
      <c r="A115" t="s">
        <v>108</v>
      </c>
      <c r="B115" s="5">
        <v>691.4</v>
      </c>
      <c r="C115" s="7">
        <v>237032745</v>
      </c>
      <c r="D115" s="25">
        <v>3761294</v>
      </c>
      <c r="E115" s="8">
        <f t="shared" si="4"/>
        <v>15.87</v>
      </c>
      <c r="F115" s="7">
        <f t="shared" si="5"/>
        <v>342830</v>
      </c>
      <c r="G115" s="34">
        <f t="shared" si="6"/>
        <v>3107.59</v>
      </c>
      <c r="H115" s="4">
        <f t="shared" si="7"/>
        <v>2148588</v>
      </c>
    </row>
    <row r="116" spans="1:8" ht="15.75">
      <c r="A116" t="s">
        <v>109</v>
      </c>
      <c r="B116" s="5">
        <v>318.3</v>
      </c>
      <c r="C116" s="7">
        <v>643287451</v>
      </c>
      <c r="D116" s="25">
        <v>4150146</v>
      </c>
      <c r="E116" s="8">
        <f t="shared" si="4"/>
        <v>6.45</v>
      </c>
      <c r="F116" s="7">
        <f t="shared" si="5"/>
        <v>2021010</v>
      </c>
      <c r="G116" s="34">
        <f t="shared" si="6"/>
      </c>
      <c r="H116" s="4">
        <f t="shared" si="7"/>
        <v>0</v>
      </c>
    </row>
    <row r="117" spans="1:8" ht="15.75">
      <c r="A117" t="s">
        <v>110</v>
      </c>
      <c r="B117" s="5">
        <v>1560.7</v>
      </c>
      <c r="C117" s="7">
        <v>1184400870</v>
      </c>
      <c r="D117" s="25">
        <v>11379275</v>
      </c>
      <c r="E117" s="8">
        <f t="shared" si="4"/>
        <v>9.610000000000001</v>
      </c>
      <c r="F117" s="7">
        <f t="shared" si="5"/>
        <v>758891</v>
      </c>
      <c r="G117" s="34">
        <f t="shared" si="6"/>
      </c>
      <c r="H117" s="4">
        <f t="shared" si="7"/>
        <v>0</v>
      </c>
    </row>
    <row r="118" spans="1:8" ht="15.75">
      <c r="A118" t="s">
        <v>111</v>
      </c>
      <c r="B118" s="5">
        <v>2031</v>
      </c>
      <c r="C118" s="7">
        <v>1411827888</v>
      </c>
      <c r="D118" s="25">
        <v>11968886</v>
      </c>
      <c r="E118" s="8">
        <f t="shared" si="4"/>
        <v>8.48</v>
      </c>
      <c r="F118" s="7">
        <f t="shared" si="5"/>
        <v>695139</v>
      </c>
      <c r="G118" s="34">
        <f t="shared" si="6"/>
        <v>359.58</v>
      </c>
      <c r="H118" s="4">
        <f t="shared" si="7"/>
        <v>730307</v>
      </c>
    </row>
    <row r="119" spans="1:8" ht="15.75">
      <c r="A119" t="s">
        <v>112</v>
      </c>
      <c r="B119" s="5">
        <v>1012.5</v>
      </c>
      <c r="C119" s="7">
        <v>628967255</v>
      </c>
      <c r="D119" s="25">
        <v>8213126</v>
      </c>
      <c r="E119" s="8">
        <f t="shared" si="4"/>
        <v>13.06</v>
      </c>
      <c r="F119" s="7">
        <f t="shared" si="5"/>
        <v>621202</v>
      </c>
      <c r="G119" s="34">
        <f t="shared" si="6"/>
        <v>936.29</v>
      </c>
      <c r="H119" s="4">
        <f t="shared" si="7"/>
        <v>947994</v>
      </c>
    </row>
    <row r="120" spans="1:8" ht="15.75">
      <c r="A120" t="s">
        <v>113</v>
      </c>
      <c r="B120" s="5">
        <v>4148.8</v>
      </c>
      <c r="C120" s="7">
        <v>2611541325</v>
      </c>
      <c r="D120" s="25">
        <v>17999032</v>
      </c>
      <c r="E120" s="8">
        <f t="shared" si="4"/>
        <v>6.890000000000001</v>
      </c>
      <c r="F120" s="7">
        <f t="shared" si="5"/>
        <v>629469</v>
      </c>
      <c r="G120" s="34">
        <f t="shared" si="6"/>
        <v>871.81</v>
      </c>
      <c r="H120" s="4">
        <f t="shared" si="7"/>
        <v>3616965</v>
      </c>
    </row>
    <row r="121" spans="1:8" ht="15.75">
      <c r="A121" t="s">
        <v>114</v>
      </c>
      <c r="B121" s="5">
        <v>86.4</v>
      </c>
      <c r="C121" s="7">
        <v>317071964</v>
      </c>
      <c r="D121" s="25">
        <v>894622</v>
      </c>
      <c r="E121" s="8">
        <f t="shared" si="4"/>
        <v>2.82</v>
      </c>
      <c r="F121" s="7">
        <f t="shared" si="5"/>
        <v>3669814</v>
      </c>
      <c r="G121" s="34">
        <f t="shared" si="6"/>
      </c>
      <c r="H121" s="4">
        <f t="shared" si="7"/>
        <v>0</v>
      </c>
    </row>
    <row r="122" spans="1:8" ht="15.75">
      <c r="A122" t="s">
        <v>115</v>
      </c>
      <c r="B122" s="5">
        <v>861.4</v>
      </c>
      <c r="C122" s="7">
        <v>463685038</v>
      </c>
      <c r="D122" s="25">
        <v>4270105</v>
      </c>
      <c r="E122" s="8">
        <f t="shared" si="4"/>
        <v>9.209999999999999</v>
      </c>
      <c r="F122" s="7">
        <f t="shared" si="5"/>
        <v>538292</v>
      </c>
      <c r="G122" s="34">
        <f t="shared" si="6"/>
        <v>1582.99</v>
      </c>
      <c r="H122" s="4">
        <f t="shared" si="7"/>
        <v>1363588</v>
      </c>
    </row>
    <row r="123" spans="1:8" ht="15.75">
      <c r="A123" t="s">
        <v>116</v>
      </c>
      <c r="B123" s="5">
        <v>137</v>
      </c>
      <c r="C123" s="7">
        <v>117665331</v>
      </c>
      <c r="D123" s="25">
        <v>1037057</v>
      </c>
      <c r="E123" s="8">
        <f t="shared" si="4"/>
        <v>8.81</v>
      </c>
      <c r="F123" s="7">
        <f t="shared" si="5"/>
        <v>858871</v>
      </c>
      <c r="G123" s="34">
        <f t="shared" si="6"/>
      </c>
      <c r="H123" s="4">
        <f t="shared" si="7"/>
        <v>0</v>
      </c>
    </row>
    <row r="124" spans="1:8" ht="15.75">
      <c r="A124" t="s">
        <v>117</v>
      </c>
      <c r="B124" s="5">
        <v>2867.6</v>
      </c>
      <c r="C124" s="7">
        <v>1532701254</v>
      </c>
      <c r="D124" s="25">
        <v>21039777</v>
      </c>
      <c r="E124" s="8">
        <f t="shared" si="4"/>
        <v>13.729999999999999</v>
      </c>
      <c r="F124" s="7">
        <f t="shared" si="5"/>
        <v>534489</v>
      </c>
      <c r="G124" s="34">
        <f t="shared" si="6"/>
        <v>1612.65</v>
      </c>
      <c r="H124" s="4">
        <f t="shared" si="7"/>
        <v>4624435</v>
      </c>
    </row>
    <row r="125" spans="1:8" ht="15.75">
      <c r="A125" t="s">
        <v>118</v>
      </c>
      <c r="B125" s="5">
        <v>379</v>
      </c>
      <c r="C125" s="7">
        <v>318470781</v>
      </c>
      <c r="D125" s="25">
        <v>2868826</v>
      </c>
      <c r="E125" s="8">
        <f t="shared" si="4"/>
        <v>9.01</v>
      </c>
      <c r="F125" s="7">
        <f t="shared" si="5"/>
        <v>840292</v>
      </c>
      <c r="G125" s="34">
        <f t="shared" si="6"/>
      </c>
      <c r="H125" s="4">
        <f t="shared" si="7"/>
        <v>0</v>
      </c>
    </row>
    <row r="126" spans="1:8" ht="15.75">
      <c r="A126" t="s">
        <v>119</v>
      </c>
      <c r="B126" s="5">
        <v>934.1</v>
      </c>
      <c r="C126" s="7">
        <v>677537766</v>
      </c>
      <c r="D126" s="25">
        <v>6739001</v>
      </c>
      <c r="E126" s="8">
        <f t="shared" si="4"/>
        <v>9.950000000000001</v>
      </c>
      <c r="F126" s="7">
        <f t="shared" si="5"/>
        <v>725338</v>
      </c>
      <c r="G126" s="34">
        <f t="shared" si="6"/>
        <v>124.03</v>
      </c>
      <c r="H126" s="4">
        <f t="shared" si="7"/>
        <v>115856</v>
      </c>
    </row>
    <row r="127" spans="1:8" ht="15.75">
      <c r="A127" t="s">
        <v>120</v>
      </c>
      <c r="B127" s="5">
        <v>2304.8</v>
      </c>
      <c r="C127" s="7">
        <v>1808174434</v>
      </c>
      <c r="D127" s="25">
        <v>12132121</v>
      </c>
      <c r="E127" s="8">
        <f t="shared" si="4"/>
        <v>6.71</v>
      </c>
      <c r="F127" s="7">
        <f t="shared" si="5"/>
        <v>784526</v>
      </c>
      <c r="G127" s="34">
        <f t="shared" si="6"/>
      </c>
      <c r="H127" s="4">
        <f t="shared" si="7"/>
        <v>0</v>
      </c>
    </row>
    <row r="128" spans="1:8" ht="15.75">
      <c r="A128" t="s">
        <v>121</v>
      </c>
      <c r="B128" s="5">
        <v>624.9</v>
      </c>
      <c r="C128" s="7">
        <v>235388650</v>
      </c>
      <c r="D128" s="25">
        <v>2300053</v>
      </c>
      <c r="E128" s="8">
        <f t="shared" si="4"/>
        <v>9.77</v>
      </c>
      <c r="F128" s="7">
        <f t="shared" si="5"/>
        <v>376682</v>
      </c>
      <c r="G128" s="34">
        <f t="shared" si="6"/>
        <v>2843.54</v>
      </c>
      <c r="H128" s="4">
        <f t="shared" si="7"/>
        <v>1776928</v>
      </c>
    </row>
    <row r="129" spans="1:8" ht="15.75">
      <c r="A129" t="s">
        <v>122</v>
      </c>
      <c r="B129" s="5">
        <v>53.3</v>
      </c>
      <c r="C129" s="7">
        <v>33741973</v>
      </c>
      <c r="D129" s="25">
        <v>337505</v>
      </c>
      <c r="E129" s="8">
        <f t="shared" si="4"/>
        <v>10</v>
      </c>
      <c r="F129" s="7">
        <f t="shared" si="5"/>
        <v>633058</v>
      </c>
      <c r="G129" s="34">
        <f t="shared" si="6"/>
        <v>843.81</v>
      </c>
      <c r="H129" s="4">
        <f t="shared" si="7"/>
        <v>44975</v>
      </c>
    </row>
    <row r="130" spans="1:8" ht="15.75">
      <c r="A130" t="s">
        <v>123</v>
      </c>
      <c r="B130" s="5">
        <v>110.5</v>
      </c>
      <c r="C130" s="7">
        <v>50090043</v>
      </c>
      <c r="D130" s="25">
        <v>607069</v>
      </c>
      <c r="E130" s="8">
        <f t="shared" si="4"/>
        <v>12.120000000000001</v>
      </c>
      <c r="F130" s="7">
        <f t="shared" si="5"/>
        <v>453304</v>
      </c>
      <c r="G130" s="34">
        <f t="shared" si="6"/>
        <v>2245.89</v>
      </c>
      <c r="H130" s="4">
        <f t="shared" si="7"/>
        <v>248171</v>
      </c>
    </row>
    <row r="131" spans="1:8" ht="15.75">
      <c r="A131" t="s">
        <v>124</v>
      </c>
      <c r="B131" s="5">
        <v>1576.2</v>
      </c>
      <c r="C131" s="7">
        <v>1536622274</v>
      </c>
      <c r="D131" s="25">
        <v>15073055</v>
      </c>
      <c r="E131" s="8">
        <f t="shared" si="4"/>
        <v>9.809999999999999</v>
      </c>
      <c r="F131" s="7">
        <f t="shared" si="5"/>
        <v>974890</v>
      </c>
      <c r="G131" s="34">
        <f t="shared" si="6"/>
      </c>
      <c r="H131" s="4">
        <f t="shared" si="7"/>
        <v>0</v>
      </c>
    </row>
    <row r="132" spans="1:8" ht="15.75">
      <c r="A132" t="s">
        <v>125</v>
      </c>
      <c r="B132" s="5">
        <v>790.4</v>
      </c>
      <c r="C132" s="7">
        <v>430552653</v>
      </c>
      <c r="D132" s="25">
        <v>6295376</v>
      </c>
      <c r="E132" s="8">
        <f t="shared" si="4"/>
        <v>14.62</v>
      </c>
      <c r="F132" s="7">
        <f t="shared" si="5"/>
        <v>544728</v>
      </c>
      <c r="G132" s="34">
        <f t="shared" si="6"/>
        <v>1532.79</v>
      </c>
      <c r="H132" s="4">
        <f t="shared" si="7"/>
        <v>1211517</v>
      </c>
    </row>
    <row r="133" spans="1:8" ht="15.75">
      <c r="A133" t="s">
        <v>126</v>
      </c>
      <c r="B133" s="5">
        <v>134.8</v>
      </c>
      <c r="C133" s="7">
        <v>82458016</v>
      </c>
      <c r="D133" s="25">
        <v>963155</v>
      </c>
      <c r="E133" s="8">
        <f t="shared" si="4"/>
        <v>11.68</v>
      </c>
      <c r="F133" s="7">
        <f t="shared" si="5"/>
        <v>611706</v>
      </c>
      <c r="G133" s="34">
        <f t="shared" si="6"/>
        <v>1010.36</v>
      </c>
      <c r="H133" s="4">
        <f t="shared" si="7"/>
        <v>136197</v>
      </c>
    </row>
    <row r="134" spans="1:8" ht="15.75">
      <c r="A134" t="s">
        <v>127</v>
      </c>
      <c r="B134" s="5">
        <v>180.7</v>
      </c>
      <c r="C134" s="7">
        <v>669260206</v>
      </c>
      <c r="D134" s="25">
        <v>2094027</v>
      </c>
      <c r="E134" s="8">
        <f t="shared" si="4"/>
        <v>3.13</v>
      </c>
      <c r="F134" s="7">
        <f t="shared" si="5"/>
        <v>3703709</v>
      </c>
      <c r="G134" s="34">
        <f t="shared" si="6"/>
      </c>
      <c r="H134" s="4">
        <f t="shared" si="7"/>
        <v>0</v>
      </c>
    </row>
    <row r="135" spans="1:8" ht="15.75">
      <c r="A135" t="s">
        <v>128</v>
      </c>
      <c r="B135" s="5">
        <v>299.6</v>
      </c>
      <c r="C135" s="7">
        <v>100542818</v>
      </c>
      <c r="D135" s="25">
        <v>1369299</v>
      </c>
      <c r="E135" s="8">
        <f t="shared" si="4"/>
        <v>13.620000000000001</v>
      </c>
      <c r="F135" s="7">
        <f t="shared" si="5"/>
        <v>335590</v>
      </c>
      <c r="G135" s="34">
        <f t="shared" si="6"/>
        <v>3164.06</v>
      </c>
      <c r="H135" s="4">
        <f t="shared" si="7"/>
        <v>947952</v>
      </c>
    </row>
    <row r="136" spans="1:8" ht="15.75">
      <c r="A136" t="s">
        <v>129</v>
      </c>
      <c r="B136" s="5">
        <v>1652.1</v>
      </c>
      <c r="C136" s="7">
        <v>720850464</v>
      </c>
      <c r="D136" s="25">
        <v>6956164</v>
      </c>
      <c r="E136" s="8">
        <f t="shared" si="4"/>
        <v>9.65</v>
      </c>
      <c r="F136" s="7">
        <f t="shared" si="5"/>
        <v>436324</v>
      </c>
      <c r="G136" s="34">
        <f t="shared" si="6"/>
        <v>2378.34</v>
      </c>
      <c r="H136" s="4">
        <f t="shared" si="7"/>
        <v>3929256</v>
      </c>
    </row>
    <row r="137" spans="1:8" ht="15.75">
      <c r="A137" t="s">
        <v>130</v>
      </c>
      <c r="B137" s="5">
        <v>931.2</v>
      </c>
      <c r="C137" s="7">
        <v>551937464</v>
      </c>
      <c r="D137" s="25">
        <v>7422457</v>
      </c>
      <c r="E137" s="8">
        <f t="shared" si="4"/>
        <v>13.45</v>
      </c>
      <c r="F137" s="7">
        <f t="shared" si="5"/>
        <v>592716</v>
      </c>
      <c r="G137" s="34">
        <f t="shared" si="6"/>
        <v>1158.48</v>
      </c>
      <c r="H137" s="4">
        <f t="shared" si="7"/>
        <v>1078777</v>
      </c>
    </row>
    <row r="138" spans="1:8" ht="15.75">
      <c r="A138" t="s">
        <v>131</v>
      </c>
      <c r="B138" s="5">
        <v>5426.4</v>
      </c>
      <c r="C138" s="7">
        <v>3080869469</v>
      </c>
      <c r="D138" s="25">
        <v>29540387</v>
      </c>
      <c r="E138" s="8">
        <f aca="true" t="shared" si="8" ref="E138:E201">IF(D138&gt;0,ROUND(D138/C138,5)*1000,"")</f>
        <v>9.59</v>
      </c>
      <c r="F138" s="7">
        <f aca="true" t="shared" si="9" ref="F138:F201">IF(B138&gt;0,ROUND(C138/B138,0),"")</f>
        <v>567756</v>
      </c>
      <c r="G138" s="34">
        <f aca="true" t="shared" si="10" ref="G138:G201">IF(B138=0,"",IF($F$7-F138&gt;0,ROUND(($F$7-F138)*$E$7*0.001,2),""))</f>
        <v>1353.17</v>
      </c>
      <c r="H138" s="4">
        <f aca="true" t="shared" si="11" ref="H138:H201">IF(G138="",0,ROUND(G138*B138,0))</f>
        <v>7342842</v>
      </c>
    </row>
    <row r="139" spans="1:8" ht="15.75">
      <c r="A139" t="s">
        <v>132</v>
      </c>
      <c r="B139" s="5">
        <v>805.9</v>
      </c>
      <c r="C139" s="7">
        <v>448278214</v>
      </c>
      <c r="D139" s="25">
        <v>4431635</v>
      </c>
      <c r="E139" s="8">
        <f t="shared" si="8"/>
        <v>9.889999999999999</v>
      </c>
      <c r="F139" s="7">
        <f t="shared" si="9"/>
        <v>556245</v>
      </c>
      <c r="G139" s="34">
        <f t="shared" si="10"/>
        <v>1442.95</v>
      </c>
      <c r="H139" s="4">
        <f t="shared" si="11"/>
        <v>1162873</v>
      </c>
    </row>
    <row r="140" spans="1:8" ht="15.75">
      <c r="A140" t="s">
        <v>133</v>
      </c>
      <c r="B140" s="5">
        <v>56.7</v>
      </c>
      <c r="C140" s="7">
        <v>45866437</v>
      </c>
      <c r="D140" s="25">
        <v>475558</v>
      </c>
      <c r="E140" s="8">
        <f t="shared" si="8"/>
        <v>10.370000000000001</v>
      </c>
      <c r="F140" s="7">
        <f t="shared" si="9"/>
        <v>808932</v>
      </c>
      <c r="G140" s="34">
        <f t="shared" si="10"/>
      </c>
      <c r="H140" s="4">
        <f t="shared" si="11"/>
        <v>0</v>
      </c>
    </row>
    <row r="141" spans="1:8" ht="15.75">
      <c r="A141" t="s">
        <v>134</v>
      </c>
      <c r="B141" s="5">
        <v>253.8</v>
      </c>
      <c r="C141" s="7">
        <v>262201714</v>
      </c>
      <c r="D141" s="25">
        <v>2492222</v>
      </c>
      <c r="E141" s="8">
        <f t="shared" si="8"/>
        <v>9.5</v>
      </c>
      <c r="F141" s="7">
        <f t="shared" si="9"/>
        <v>1033104</v>
      </c>
      <c r="G141" s="34">
        <f t="shared" si="10"/>
      </c>
      <c r="H141" s="4">
        <f t="shared" si="11"/>
        <v>0</v>
      </c>
    </row>
    <row r="142" spans="1:8" ht="15.75">
      <c r="A142" t="s">
        <v>135</v>
      </c>
      <c r="B142" s="5">
        <v>224.4</v>
      </c>
      <c r="C142" s="7">
        <v>177133394</v>
      </c>
      <c r="D142" s="25">
        <v>1903779</v>
      </c>
      <c r="E142" s="8">
        <f t="shared" si="8"/>
        <v>10.75</v>
      </c>
      <c r="F142" s="7">
        <f t="shared" si="9"/>
        <v>789365</v>
      </c>
      <c r="G142" s="34">
        <f t="shared" si="10"/>
      </c>
      <c r="H142" s="4">
        <f t="shared" si="11"/>
        <v>0</v>
      </c>
    </row>
    <row r="143" spans="1:8" ht="15.75">
      <c r="A143" t="s">
        <v>136</v>
      </c>
      <c r="B143" s="5">
        <v>292.7</v>
      </c>
      <c r="C143" s="7">
        <v>174914019</v>
      </c>
      <c r="D143" s="25">
        <v>2382487</v>
      </c>
      <c r="E143" s="8">
        <f t="shared" si="8"/>
        <v>13.620000000000001</v>
      </c>
      <c r="F143" s="7">
        <f t="shared" si="9"/>
        <v>597588</v>
      </c>
      <c r="G143" s="34">
        <f t="shared" si="10"/>
        <v>1120.48</v>
      </c>
      <c r="H143" s="4">
        <f t="shared" si="11"/>
        <v>327964</v>
      </c>
    </row>
    <row r="144" spans="1:8" ht="15.75">
      <c r="A144" t="s">
        <v>137</v>
      </c>
      <c r="B144" s="5">
        <v>319.3</v>
      </c>
      <c r="C144" s="7">
        <v>431382107</v>
      </c>
      <c r="D144" s="25">
        <v>3048224</v>
      </c>
      <c r="E144" s="8">
        <f t="shared" si="8"/>
        <v>7.07</v>
      </c>
      <c r="F144" s="7">
        <f t="shared" si="9"/>
        <v>1351024</v>
      </c>
      <c r="G144" s="34">
        <f t="shared" si="10"/>
      </c>
      <c r="H144" s="4">
        <f t="shared" si="11"/>
        <v>0</v>
      </c>
    </row>
    <row r="145" spans="1:8" ht="15.75">
      <c r="A145" t="s">
        <v>138</v>
      </c>
      <c r="B145" s="5">
        <v>14978.4</v>
      </c>
      <c r="C145" s="7">
        <v>9436127043</v>
      </c>
      <c r="D145" s="25">
        <v>49964738</v>
      </c>
      <c r="E145" s="8">
        <f t="shared" si="8"/>
        <v>5.3</v>
      </c>
      <c r="F145" s="7">
        <f t="shared" si="9"/>
        <v>629982</v>
      </c>
      <c r="G145" s="34">
        <f t="shared" si="10"/>
        <v>867.8</v>
      </c>
      <c r="H145" s="4">
        <f t="shared" si="11"/>
        <v>12998256</v>
      </c>
    </row>
    <row r="146" spans="1:8" ht="15.75">
      <c r="A146" t="s">
        <v>139</v>
      </c>
      <c r="B146" s="5">
        <v>298.8</v>
      </c>
      <c r="C146" s="7">
        <v>138215558</v>
      </c>
      <c r="D146" s="25">
        <v>1942240</v>
      </c>
      <c r="E146" s="8">
        <f t="shared" si="8"/>
        <v>14.05</v>
      </c>
      <c r="F146" s="7">
        <f t="shared" si="9"/>
        <v>462569</v>
      </c>
      <c r="G146" s="34">
        <f t="shared" si="10"/>
        <v>2173.63</v>
      </c>
      <c r="H146" s="4">
        <f t="shared" si="11"/>
        <v>649481</v>
      </c>
    </row>
    <row r="147" spans="1:8" ht="15.75">
      <c r="A147" t="s">
        <v>140</v>
      </c>
      <c r="B147" s="5">
        <v>118.1</v>
      </c>
      <c r="C147" s="7">
        <v>68975118</v>
      </c>
      <c r="D147" s="25">
        <v>832181</v>
      </c>
      <c r="E147" s="8">
        <f t="shared" si="8"/>
        <v>12.059999999999999</v>
      </c>
      <c r="F147" s="7">
        <f t="shared" si="9"/>
        <v>584040</v>
      </c>
      <c r="G147" s="34">
        <f t="shared" si="10"/>
        <v>1226.15</v>
      </c>
      <c r="H147" s="4">
        <f t="shared" si="11"/>
        <v>144808</v>
      </c>
    </row>
    <row r="148" spans="1:8" ht="15.75">
      <c r="A148" t="s">
        <v>141</v>
      </c>
      <c r="B148" s="5">
        <v>0</v>
      </c>
      <c r="C148" s="7">
        <v>21402</v>
      </c>
      <c r="D148" s="25">
        <v>0</v>
      </c>
      <c r="E148" s="8">
        <f t="shared" si="8"/>
      </c>
      <c r="F148" s="7">
        <f t="shared" si="9"/>
      </c>
      <c r="G148" s="34">
        <f t="shared" si="10"/>
      </c>
      <c r="H148" s="4">
        <f t="shared" si="11"/>
        <v>0</v>
      </c>
    </row>
    <row r="149" spans="1:8" ht="15.75">
      <c r="A149" t="s">
        <v>142</v>
      </c>
      <c r="B149" s="5">
        <v>154.1</v>
      </c>
      <c r="C149" s="7">
        <v>144297010</v>
      </c>
      <c r="D149" s="25">
        <v>1156990</v>
      </c>
      <c r="E149" s="8">
        <f t="shared" si="8"/>
        <v>8.02</v>
      </c>
      <c r="F149" s="7">
        <f t="shared" si="9"/>
        <v>936386</v>
      </c>
      <c r="G149" s="34">
        <f t="shared" si="10"/>
      </c>
      <c r="H149" s="4">
        <f t="shared" si="11"/>
        <v>0</v>
      </c>
    </row>
    <row r="150" spans="1:8" ht="15.75">
      <c r="A150" t="s">
        <v>143</v>
      </c>
      <c r="B150" s="5">
        <v>937.5</v>
      </c>
      <c r="C150" s="7">
        <v>1520611646</v>
      </c>
      <c r="D150" s="25">
        <v>6383085</v>
      </c>
      <c r="E150" s="8">
        <f t="shared" si="8"/>
        <v>4.2</v>
      </c>
      <c r="F150" s="7">
        <f t="shared" si="9"/>
        <v>1621986</v>
      </c>
      <c r="G150" s="34">
        <f t="shared" si="10"/>
      </c>
      <c r="H150" s="4">
        <f t="shared" si="11"/>
        <v>0</v>
      </c>
    </row>
    <row r="151" spans="1:8" ht="15.75">
      <c r="A151" t="s">
        <v>144</v>
      </c>
      <c r="B151" s="5">
        <v>4639.3</v>
      </c>
      <c r="C151" s="7">
        <v>2935213869</v>
      </c>
      <c r="D151" s="25">
        <v>32829274</v>
      </c>
      <c r="E151" s="8">
        <f t="shared" si="8"/>
        <v>11.180000000000001</v>
      </c>
      <c r="F151" s="7">
        <f t="shared" si="9"/>
        <v>632685</v>
      </c>
      <c r="G151" s="34">
        <f t="shared" si="10"/>
        <v>846.72</v>
      </c>
      <c r="H151" s="4">
        <f t="shared" si="11"/>
        <v>3928188</v>
      </c>
    </row>
    <row r="152" spans="1:8" ht="15.75">
      <c r="A152" t="s">
        <v>145</v>
      </c>
      <c r="B152" s="5">
        <v>293.4</v>
      </c>
      <c r="C152" s="7">
        <v>152512192</v>
      </c>
      <c r="D152" s="25">
        <v>1699930</v>
      </c>
      <c r="E152" s="8">
        <f t="shared" si="8"/>
        <v>11.15</v>
      </c>
      <c r="F152" s="7">
        <f t="shared" si="9"/>
        <v>519810</v>
      </c>
      <c r="G152" s="34">
        <f t="shared" si="10"/>
        <v>1727.15</v>
      </c>
      <c r="H152" s="4">
        <f t="shared" si="11"/>
        <v>506746</v>
      </c>
    </row>
    <row r="153" spans="1:8" ht="15.75">
      <c r="A153" t="s">
        <v>146</v>
      </c>
      <c r="B153" s="5">
        <v>217.6</v>
      </c>
      <c r="C153" s="7">
        <v>89680313</v>
      </c>
      <c r="D153" s="25">
        <v>1123974</v>
      </c>
      <c r="E153" s="8">
        <f t="shared" si="8"/>
        <v>12.53</v>
      </c>
      <c r="F153" s="7">
        <f t="shared" si="9"/>
        <v>412134</v>
      </c>
      <c r="G153" s="34">
        <f t="shared" si="10"/>
        <v>2567.02</v>
      </c>
      <c r="H153" s="4">
        <f t="shared" si="11"/>
        <v>558584</v>
      </c>
    </row>
    <row r="154" spans="1:8" ht="15.75">
      <c r="A154" t="s">
        <v>147</v>
      </c>
      <c r="B154" s="5">
        <v>2520.3</v>
      </c>
      <c r="C154" s="7">
        <v>1386670545</v>
      </c>
      <c r="D154" s="25">
        <v>14908801</v>
      </c>
      <c r="E154" s="8">
        <f t="shared" si="8"/>
        <v>10.75</v>
      </c>
      <c r="F154" s="7">
        <f t="shared" si="9"/>
        <v>550201</v>
      </c>
      <c r="G154" s="34">
        <f t="shared" si="10"/>
        <v>1490.1</v>
      </c>
      <c r="H154" s="4">
        <f t="shared" si="11"/>
        <v>3755499</v>
      </c>
    </row>
    <row r="155" spans="1:8" ht="15.75">
      <c r="A155" t="s">
        <v>148</v>
      </c>
      <c r="B155" s="5">
        <v>3</v>
      </c>
      <c r="C155" s="7">
        <v>4899386</v>
      </c>
      <c r="D155" s="25">
        <v>24825</v>
      </c>
      <c r="E155" s="8">
        <f t="shared" si="8"/>
        <v>5.07</v>
      </c>
      <c r="F155" s="7">
        <f t="shared" si="9"/>
        <v>1633129</v>
      </c>
      <c r="G155" s="34">
        <f t="shared" si="10"/>
      </c>
      <c r="H155" s="4">
        <f t="shared" si="11"/>
        <v>0</v>
      </c>
    </row>
    <row r="156" spans="1:8" ht="15.75">
      <c r="A156" t="s">
        <v>149</v>
      </c>
      <c r="B156" s="5">
        <v>644.5</v>
      </c>
      <c r="C156" s="7">
        <v>377617873</v>
      </c>
      <c r="D156" s="25">
        <v>2627360</v>
      </c>
      <c r="E156" s="8">
        <f t="shared" si="8"/>
        <v>6.96</v>
      </c>
      <c r="F156" s="7">
        <f t="shared" si="9"/>
        <v>585908</v>
      </c>
      <c r="G156" s="34">
        <f t="shared" si="10"/>
        <v>1211.58</v>
      </c>
      <c r="H156" s="4">
        <f t="shared" si="11"/>
        <v>780863</v>
      </c>
    </row>
    <row r="157" spans="1:8" ht="15.75">
      <c r="A157" t="s">
        <v>150</v>
      </c>
      <c r="B157" s="5">
        <v>107</v>
      </c>
      <c r="C157" s="7">
        <v>124353073</v>
      </c>
      <c r="D157" s="25">
        <v>1120425</v>
      </c>
      <c r="E157" s="8">
        <f t="shared" si="8"/>
        <v>9.01</v>
      </c>
      <c r="F157" s="7">
        <f t="shared" si="9"/>
        <v>1162178</v>
      </c>
      <c r="G157" s="34">
        <f t="shared" si="10"/>
      </c>
      <c r="H157" s="4">
        <f t="shared" si="11"/>
        <v>0</v>
      </c>
    </row>
    <row r="158" spans="1:8" ht="15.75">
      <c r="A158" t="s">
        <v>151</v>
      </c>
      <c r="B158" s="5">
        <v>479.7</v>
      </c>
      <c r="C158" s="7">
        <v>234727966</v>
      </c>
      <c r="D158" s="25">
        <v>3016363</v>
      </c>
      <c r="E158" s="8">
        <f t="shared" si="8"/>
        <v>12.85</v>
      </c>
      <c r="F158" s="7">
        <f t="shared" si="9"/>
        <v>489322</v>
      </c>
      <c r="G158" s="34">
        <f t="shared" si="10"/>
        <v>1964.95</v>
      </c>
      <c r="H158" s="4">
        <f t="shared" si="11"/>
        <v>942587</v>
      </c>
    </row>
    <row r="159" spans="1:8" ht="15.75">
      <c r="A159" t="s">
        <v>152</v>
      </c>
      <c r="B159" s="5">
        <v>640.7</v>
      </c>
      <c r="C159" s="7">
        <v>2573364001</v>
      </c>
      <c r="D159" s="25">
        <v>6981299</v>
      </c>
      <c r="E159" s="8">
        <f t="shared" si="8"/>
        <v>2.71</v>
      </c>
      <c r="F159" s="7">
        <f t="shared" si="9"/>
        <v>4016488</v>
      </c>
      <c r="G159" s="34">
        <f t="shared" si="10"/>
      </c>
      <c r="H159" s="4">
        <f t="shared" si="11"/>
        <v>0</v>
      </c>
    </row>
    <row r="160" spans="1:8" ht="15.75">
      <c r="A160" t="s">
        <v>153</v>
      </c>
      <c r="B160" s="5">
        <v>12729.5</v>
      </c>
      <c r="C160" s="7">
        <v>8440901750</v>
      </c>
      <c r="D160" s="25">
        <v>59557785</v>
      </c>
      <c r="E160" s="8">
        <f t="shared" si="8"/>
        <v>7.0600000000000005</v>
      </c>
      <c r="F160" s="7">
        <f t="shared" si="9"/>
        <v>663098</v>
      </c>
      <c r="G160" s="34">
        <f t="shared" si="10"/>
        <v>609.5</v>
      </c>
      <c r="H160" s="4">
        <f t="shared" si="11"/>
        <v>7758630</v>
      </c>
    </row>
    <row r="161" spans="1:8" ht="15.75">
      <c r="A161" t="s">
        <v>154</v>
      </c>
      <c r="B161" s="5">
        <v>116.1</v>
      </c>
      <c r="C161" s="7">
        <v>88531108</v>
      </c>
      <c r="D161" s="25">
        <v>774723</v>
      </c>
      <c r="E161" s="8">
        <f t="shared" si="8"/>
        <v>8.75</v>
      </c>
      <c r="F161" s="7">
        <f t="shared" si="9"/>
        <v>762542</v>
      </c>
      <c r="G161" s="34">
        <f t="shared" si="10"/>
      </c>
      <c r="H161" s="4">
        <f t="shared" si="11"/>
        <v>0</v>
      </c>
    </row>
    <row r="162" spans="1:8" ht="15.75">
      <c r="A162" t="s">
        <v>155</v>
      </c>
      <c r="B162" s="5">
        <v>873.8</v>
      </c>
      <c r="C162" s="7">
        <v>491630027</v>
      </c>
      <c r="D162" s="25">
        <v>4492239</v>
      </c>
      <c r="E162" s="8">
        <f t="shared" si="8"/>
        <v>9.14</v>
      </c>
      <c r="F162" s="7">
        <f t="shared" si="9"/>
        <v>562635</v>
      </c>
      <c r="G162" s="34">
        <f t="shared" si="10"/>
        <v>1393.11</v>
      </c>
      <c r="H162" s="4">
        <f t="shared" si="11"/>
        <v>1217300</v>
      </c>
    </row>
    <row r="163" spans="1:8" ht="15.75">
      <c r="A163" t="s">
        <v>156</v>
      </c>
      <c r="B163" s="5">
        <v>102.4</v>
      </c>
      <c r="C163" s="7">
        <v>577854250</v>
      </c>
      <c r="D163" s="25">
        <v>840122</v>
      </c>
      <c r="E163" s="8">
        <f t="shared" si="8"/>
        <v>1.45</v>
      </c>
      <c r="F163" s="7">
        <f t="shared" si="9"/>
        <v>5643108</v>
      </c>
      <c r="G163" s="34">
        <f t="shared" si="10"/>
      </c>
      <c r="H163" s="4">
        <f t="shared" si="11"/>
        <v>0</v>
      </c>
    </row>
    <row r="164" spans="1:8" ht="15.75">
      <c r="A164" t="s">
        <v>157</v>
      </c>
      <c r="B164" s="5">
        <v>454</v>
      </c>
      <c r="C164" s="7">
        <v>403664233</v>
      </c>
      <c r="D164" s="25">
        <v>2462872</v>
      </c>
      <c r="E164" s="8">
        <f t="shared" si="8"/>
        <v>6.1000000000000005</v>
      </c>
      <c r="F164" s="7">
        <f t="shared" si="9"/>
        <v>889128</v>
      </c>
      <c r="G164" s="34">
        <f t="shared" si="10"/>
      </c>
      <c r="H164" s="4">
        <f t="shared" si="11"/>
        <v>0</v>
      </c>
    </row>
    <row r="165" spans="1:8" ht="15.75">
      <c r="A165" t="s">
        <v>158</v>
      </c>
      <c r="B165" s="5">
        <v>314.5</v>
      </c>
      <c r="C165" s="7">
        <v>212994728</v>
      </c>
      <c r="D165" s="25">
        <v>1802731</v>
      </c>
      <c r="E165" s="8">
        <f t="shared" si="8"/>
        <v>8.46</v>
      </c>
      <c r="F165" s="7">
        <f t="shared" si="9"/>
        <v>677249</v>
      </c>
      <c r="G165" s="34">
        <f t="shared" si="10"/>
        <v>499.12</v>
      </c>
      <c r="H165" s="4">
        <f t="shared" si="11"/>
        <v>156973</v>
      </c>
    </row>
    <row r="166" spans="1:8" ht="15.75">
      <c r="A166" t="s">
        <v>159</v>
      </c>
      <c r="B166" s="5">
        <v>820.9</v>
      </c>
      <c r="C166" s="7">
        <v>364322886</v>
      </c>
      <c r="D166" s="25">
        <v>3417880</v>
      </c>
      <c r="E166" s="8">
        <f t="shared" si="8"/>
        <v>9.379999999999999</v>
      </c>
      <c r="F166" s="7">
        <f t="shared" si="9"/>
        <v>443809</v>
      </c>
      <c r="G166" s="34">
        <f t="shared" si="10"/>
        <v>2319.95</v>
      </c>
      <c r="H166" s="4">
        <f t="shared" si="11"/>
        <v>1904447</v>
      </c>
    </row>
    <row r="167" spans="1:8" ht="15.75">
      <c r="A167" t="s">
        <v>160</v>
      </c>
      <c r="B167" s="5">
        <v>419.6</v>
      </c>
      <c r="C167" s="7">
        <v>1047111493</v>
      </c>
      <c r="D167" s="25">
        <v>4830816</v>
      </c>
      <c r="E167" s="8">
        <f t="shared" si="8"/>
        <v>4.61</v>
      </c>
      <c r="F167" s="7">
        <f t="shared" si="9"/>
        <v>2495499</v>
      </c>
      <c r="G167" s="34">
        <f t="shared" si="10"/>
      </c>
      <c r="H167" s="4">
        <f t="shared" si="11"/>
        <v>0</v>
      </c>
    </row>
    <row r="168" spans="1:8" ht="15.75">
      <c r="A168" t="s">
        <v>161</v>
      </c>
      <c r="B168" s="5">
        <v>278.5</v>
      </c>
      <c r="C168" s="7">
        <v>653113582</v>
      </c>
      <c r="D168" s="25">
        <v>2460266</v>
      </c>
      <c r="E168" s="8">
        <f t="shared" si="8"/>
        <v>3.77</v>
      </c>
      <c r="F168" s="7">
        <f t="shared" si="9"/>
        <v>2345112</v>
      </c>
      <c r="G168" s="34">
        <f t="shared" si="10"/>
      </c>
      <c r="H168" s="4">
        <f t="shared" si="11"/>
        <v>0</v>
      </c>
    </row>
    <row r="169" spans="1:8" ht="15.75">
      <c r="A169" t="s">
        <v>162</v>
      </c>
      <c r="B169" s="5">
        <v>347.5</v>
      </c>
      <c r="C169" s="7">
        <v>226830144</v>
      </c>
      <c r="D169" s="25">
        <v>2228050</v>
      </c>
      <c r="E169" s="8">
        <f t="shared" si="8"/>
        <v>9.82</v>
      </c>
      <c r="F169" s="7">
        <f t="shared" si="9"/>
        <v>652749</v>
      </c>
      <c r="G169" s="34">
        <f t="shared" si="10"/>
        <v>690.22</v>
      </c>
      <c r="H169" s="4">
        <f t="shared" si="11"/>
        <v>239851</v>
      </c>
    </row>
    <row r="170" spans="1:8" ht="15.75">
      <c r="A170" t="s">
        <v>163</v>
      </c>
      <c r="B170" s="5">
        <v>92.9</v>
      </c>
      <c r="C170" s="7">
        <v>765683638</v>
      </c>
      <c r="D170" s="25">
        <v>1131400</v>
      </c>
      <c r="E170" s="8">
        <f t="shared" si="8"/>
        <v>1.48</v>
      </c>
      <c r="F170" s="7">
        <f t="shared" si="9"/>
        <v>8242020</v>
      </c>
      <c r="G170" s="34">
        <f t="shared" si="10"/>
      </c>
      <c r="H170" s="4">
        <f t="shared" si="11"/>
        <v>0</v>
      </c>
    </row>
    <row r="171" spans="1:8" ht="15.75">
      <c r="A171" t="s">
        <v>164</v>
      </c>
      <c r="B171" s="5">
        <v>1021.1</v>
      </c>
      <c r="C171" s="7">
        <v>718313091</v>
      </c>
      <c r="D171" s="25">
        <v>6617731</v>
      </c>
      <c r="E171" s="8">
        <f t="shared" si="8"/>
        <v>9.209999999999999</v>
      </c>
      <c r="F171" s="7">
        <f t="shared" si="9"/>
        <v>703470</v>
      </c>
      <c r="G171" s="34">
        <f t="shared" si="10"/>
        <v>294.6</v>
      </c>
      <c r="H171" s="4">
        <f t="shared" si="11"/>
        <v>300816</v>
      </c>
    </row>
    <row r="172" spans="1:8" ht="15.75">
      <c r="A172" t="s">
        <v>165</v>
      </c>
      <c r="B172" s="5">
        <v>1031.7</v>
      </c>
      <c r="C172" s="7">
        <v>382590552</v>
      </c>
      <c r="D172" s="25">
        <v>3721316</v>
      </c>
      <c r="E172" s="8">
        <f t="shared" si="8"/>
        <v>9.73</v>
      </c>
      <c r="F172" s="7">
        <f t="shared" si="9"/>
        <v>370835</v>
      </c>
      <c r="G172" s="34">
        <f t="shared" si="10"/>
        <v>2889.15</v>
      </c>
      <c r="H172" s="4">
        <f t="shared" si="11"/>
        <v>2980736</v>
      </c>
    </row>
    <row r="173" spans="1:8" ht="15.75">
      <c r="A173" t="s">
        <v>166</v>
      </c>
      <c r="B173" s="5">
        <v>784.7</v>
      </c>
      <c r="C173" s="7">
        <v>457097717</v>
      </c>
      <c r="D173" s="25">
        <v>5348936</v>
      </c>
      <c r="E173" s="8">
        <f t="shared" si="8"/>
        <v>11.700000000000001</v>
      </c>
      <c r="F173" s="7">
        <f t="shared" si="9"/>
        <v>582513</v>
      </c>
      <c r="G173" s="34">
        <f t="shared" si="10"/>
        <v>1238.06</v>
      </c>
      <c r="H173" s="4">
        <f t="shared" si="11"/>
        <v>971506</v>
      </c>
    </row>
    <row r="174" spans="1:8" ht="15.75">
      <c r="A174" t="s">
        <v>167</v>
      </c>
      <c r="B174" s="5">
        <v>655.1</v>
      </c>
      <c r="C174" s="7">
        <v>952001198</v>
      </c>
      <c r="D174" s="25">
        <v>6321579</v>
      </c>
      <c r="E174" s="8">
        <f t="shared" si="8"/>
        <v>6.64</v>
      </c>
      <c r="F174" s="7">
        <f t="shared" si="9"/>
        <v>1453215</v>
      </c>
      <c r="G174" s="34">
        <f t="shared" si="10"/>
      </c>
      <c r="H174" s="4">
        <f t="shared" si="11"/>
        <v>0</v>
      </c>
    </row>
    <row r="175" spans="1:8" ht="15.75">
      <c r="A175" t="s">
        <v>168</v>
      </c>
      <c r="B175" s="5">
        <v>788.9</v>
      </c>
      <c r="C175" s="7">
        <v>298329676</v>
      </c>
      <c r="D175" s="25">
        <v>2404018</v>
      </c>
      <c r="E175" s="8">
        <f t="shared" si="8"/>
        <v>8.059999999999999</v>
      </c>
      <c r="F175" s="7">
        <f t="shared" si="9"/>
        <v>378159</v>
      </c>
      <c r="G175" s="34">
        <f t="shared" si="10"/>
        <v>2832.02</v>
      </c>
      <c r="H175" s="4">
        <f t="shared" si="11"/>
        <v>2234181</v>
      </c>
    </row>
    <row r="176" spans="1:8" ht="15.75">
      <c r="A176" t="s">
        <v>169</v>
      </c>
      <c r="B176" s="5">
        <v>398.9</v>
      </c>
      <c r="C176" s="7">
        <v>129187578</v>
      </c>
      <c r="D176" s="25">
        <v>1761647</v>
      </c>
      <c r="E176" s="8">
        <f t="shared" si="8"/>
        <v>13.639999999999999</v>
      </c>
      <c r="F176" s="7">
        <f t="shared" si="9"/>
        <v>323860</v>
      </c>
      <c r="G176" s="34">
        <f t="shared" si="10"/>
        <v>3255.56</v>
      </c>
      <c r="H176" s="4">
        <f t="shared" si="11"/>
        <v>1298643</v>
      </c>
    </row>
    <row r="177" spans="1:8" ht="15.75">
      <c r="A177" t="s">
        <v>170</v>
      </c>
      <c r="B177" s="5">
        <v>742.3</v>
      </c>
      <c r="C177" s="7">
        <v>435769240</v>
      </c>
      <c r="D177" s="25">
        <v>5276051</v>
      </c>
      <c r="E177" s="8">
        <f t="shared" si="8"/>
        <v>12.11</v>
      </c>
      <c r="F177" s="7">
        <f t="shared" si="9"/>
        <v>587053</v>
      </c>
      <c r="G177" s="34">
        <f t="shared" si="10"/>
        <v>1202.65</v>
      </c>
      <c r="H177" s="4">
        <f t="shared" si="11"/>
        <v>892727</v>
      </c>
    </row>
    <row r="178" spans="1:8" ht="15.75">
      <c r="A178" t="s">
        <v>171</v>
      </c>
      <c r="B178" s="5">
        <v>714.6</v>
      </c>
      <c r="C178" s="7">
        <v>491324315</v>
      </c>
      <c r="D178" s="25">
        <v>4624224</v>
      </c>
      <c r="E178" s="8">
        <f t="shared" si="8"/>
        <v>9.41</v>
      </c>
      <c r="F178" s="7">
        <f t="shared" si="9"/>
        <v>687552</v>
      </c>
      <c r="G178" s="34">
        <f t="shared" si="10"/>
        <v>418.76</v>
      </c>
      <c r="H178" s="4">
        <f t="shared" si="11"/>
        <v>299246</v>
      </c>
    </row>
    <row r="179" spans="1:8" ht="15.75">
      <c r="A179" t="s">
        <v>172</v>
      </c>
      <c r="B179" s="5">
        <v>0</v>
      </c>
      <c r="C179" s="7">
        <v>1860660</v>
      </c>
      <c r="D179" s="25">
        <v>0</v>
      </c>
      <c r="E179" s="8">
        <f t="shared" si="8"/>
      </c>
      <c r="F179" s="7">
        <f t="shared" si="9"/>
      </c>
      <c r="G179" s="34">
        <f t="shared" si="10"/>
      </c>
      <c r="H179" s="4">
        <f t="shared" si="11"/>
        <v>0</v>
      </c>
    </row>
    <row r="180" spans="1:8" ht="15.75">
      <c r="A180" t="s">
        <v>173</v>
      </c>
      <c r="B180" s="5">
        <v>57.5</v>
      </c>
      <c r="C180" s="7">
        <v>24800822</v>
      </c>
      <c r="D180" s="25">
        <v>239758</v>
      </c>
      <c r="E180" s="8">
        <f t="shared" si="8"/>
        <v>9.67</v>
      </c>
      <c r="F180" s="7">
        <f t="shared" si="9"/>
        <v>431319</v>
      </c>
      <c r="G180" s="34">
        <f t="shared" si="10"/>
        <v>2417.38</v>
      </c>
      <c r="H180" s="4">
        <f t="shared" si="11"/>
        <v>138999</v>
      </c>
    </row>
    <row r="181" spans="1:8" ht="15.75">
      <c r="A181" t="s">
        <v>174</v>
      </c>
      <c r="B181" s="5">
        <v>150.2</v>
      </c>
      <c r="C181" s="7">
        <v>131214462</v>
      </c>
      <c r="D181" s="25">
        <v>1572386</v>
      </c>
      <c r="E181" s="8">
        <f t="shared" si="8"/>
        <v>11.979999999999999</v>
      </c>
      <c r="F181" s="7">
        <f t="shared" si="9"/>
        <v>873598</v>
      </c>
      <c r="G181" s="34">
        <f t="shared" si="10"/>
      </c>
      <c r="H181" s="4">
        <f t="shared" si="11"/>
        <v>0</v>
      </c>
    </row>
    <row r="182" spans="1:8" ht="15.75">
      <c r="A182" t="s">
        <v>175</v>
      </c>
      <c r="B182" s="5">
        <v>657.7</v>
      </c>
      <c r="C182" s="7">
        <v>610241785</v>
      </c>
      <c r="D182" s="25">
        <v>3512954</v>
      </c>
      <c r="E182" s="8">
        <f t="shared" si="8"/>
        <v>5.760000000000001</v>
      </c>
      <c r="F182" s="7">
        <f t="shared" si="9"/>
        <v>927842</v>
      </c>
      <c r="G182" s="34">
        <f t="shared" si="10"/>
      </c>
      <c r="H182" s="4">
        <f t="shared" si="11"/>
        <v>0</v>
      </c>
    </row>
    <row r="183" spans="1:8" ht="15.75">
      <c r="A183" t="s">
        <v>176</v>
      </c>
      <c r="B183" s="5">
        <v>2050.3</v>
      </c>
      <c r="C183" s="7">
        <v>1387009453</v>
      </c>
      <c r="D183" s="25">
        <v>10955931</v>
      </c>
      <c r="E183" s="8">
        <f t="shared" si="8"/>
        <v>7.9</v>
      </c>
      <c r="F183" s="7">
        <f t="shared" si="9"/>
        <v>676491</v>
      </c>
      <c r="G183" s="34">
        <f t="shared" si="10"/>
        <v>505.03</v>
      </c>
      <c r="H183" s="4">
        <f t="shared" si="11"/>
        <v>1035463</v>
      </c>
    </row>
    <row r="184" spans="1:8" ht="15.75">
      <c r="A184" t="s">
        <v>177</v>
      </c>
      <c r="B184" s="5">
        <v>1186.6</v>
      </c>
      <c r="C184" s="7">
        <v>530557359</v>
      </c>
      <c r="D184" s="25">
        <v>6568246</v>
      </c>
      <c r="E184" s="8">
        <f t="shared" si="8"/>
        <v>12.38</v>
      </c>
      <c r="F184" s="7">
        <f t="shared" si="9"/>
        <v>447124</v>
      </c>
      <c r="G184" s="34">
        <f t="shared" si="10"/>
        <v>2294.1</v>
      </c>
      <c r="H184" s="4">
        <f t="shared" si="11"/>
        <v>2722179</v>
      </c>
    </row>
    <row r="185" spans="1:8" ht="15.75">
      <c r="A185" t="s">
        <v>178</v>
      </c>
      <c r="B185" s="5">
        <v>724.7</v>
      </c>
      <c r="C185" s="7">
        <v>341069145</v>
      </c>
      <c r="D185" s="25">
        <v>3487983</v>
      </c>
      <c r="E185" s="8">
        <f t="shared" si="8"/>
        <v>10.229999999999999</v>
      </c>
      <c r="F185" s="7">
        <f t="shared" si="9"/>
        <v>470635</v>
      </c>
      <c r="G185" s="34">
        <f t="shared" si="10"/>
        <v>2110.71</v>
      </c>
      <c r="H185" s="4">
        <f t="shared" si="11"/>
        <v>1529632</v>
      </c>
    </row>
    <row r="186" spans="1:8" ht="15.75">
      <c r="A186" t="s">
        <v>179</v>
      </c>
      <c r="B186" s="5">
        <v>951.9</v>
      </c>
      <c r="C186" s="7">
        <v>660833393</v>
      </c>
      <c r="D186" s="25">
        <v>7128170</v>
      </c>
      <c r="E186" s="8">
        <f t="shared" si="8"/>
        <v>10.79</v>
      </c>
      <c r="F186" s="7">
        <f t="shared" si="9"/>
        <v>694226</v>
      </c>
      <c r="G186" s="34">
        <f t="shared" si="10"/>
        <v>366.7</v>
      </c>
      <c r="H186" s="4">
        <f t="shared" si="11"/>
        <v>349062</v>
      </c>
    </row>
    <row r="187" spans="1:8" ht="15.75">
      <c r="A187" t="s">
        <v>180</v>
      </c>
      <c r="B187" s="5">
        <v>114.1</v>
      </c>
      <c r="C187" s="7">
        <v>82521413</v>
      </c>
      <c r="D187" s="25">
        <v>759223</v>
      </c>
      <c r="E187" s="8">
        <f t="shared" si="8"/>
        <v>9.2</v>
      </c>
      <c r="F187" s="7">
        <f t="shared" si="9"/>
        <v>723238</v>
      </c>
      <c r="G187" s="34">
        <f t="shared" si="10"/>
        <v>140.41</v>
      </c>
      <c r="H187" s="4">
        <f t="shared" si="11"/>
        <v>16021</v>
      </c>
    </row>
    <row r="188" spans="1:8" ht="15.75">
      <c r="A188" t="s">
        <v>181</v>
      </c>
      <c r="B188" s="5">
        <v>0</v>
      </c>
      <c r="C188" s="7">
        <v>2629826</v>
      </c>
      <c r="D188" s="25">
        <v>0</v>
      </c>
      <c r="E188" s="8">
        <f t="shared" si="8"/>
      </c>
      <c r="F188" s="7">
        <f t="shared" si="9"/>
      </c>
      <c r="G188" s="34">
        <f t="shared" si="10"/>
      </c>
      <c r="H188" s="4">
        <f t="shared" si="11"/>
        <v>0</v>
      </c>
    </row>
    <row r="189" spans="1:8" ht="15.75">
      <c r="A189" t="s">
        <v>182</v>
      </c>
      <c r="B189" s="5">
        <v>120.8</v>
      </c>
      <c r="C189" s="7">
        <v>226130720</v>
      </c>
      <c r="D189" s="25">
        <v>1679172</v>
      </c>
      <c r="E189" s="8">
        <f t="shared" si="8"/>
        <v>7.43</v>
      </c>
      <c r="F189" s="7">
        <f t="shared" si="9"/>
        <v>1871943</v>
      </c>
      <c r="G189" s="34">
        <f t="shared" si="10"/>
      </c>
      <c r="H189" s="4">
        <f t="shared" si="11"/>
        <v>0</v>
      </c>
    </row>
    <row r="190" spans="1:8" ht="15.75">
      <c r="A190" t="s">
        <v>183</v>
      </c>
      <c r="B190" s="5">
        <v>697.9</v>
      </c>
      <c r="C190" s="7">
        <v>258776596</v>
      </c>
      <c r="D190" s="25">
        <v>2896085</v>
      </c>
      <c r="E190" s="8">
        <f t="shared" si="8"/>
        <v>11.19</v>
      </c>
      <c r="F190" s="7">
        <f t="shared" si="9"/>
        <v>370793</v>
      </c>
      <c r="G190" s="34">
        <f t="shared" si="10"/>
        <v>2889.48</v>
      </c>
      <c r="H190" s="4">
        <f t="shared" si="11"/>
        <v>2016568</v>
      </c>
    </row>
    <row r="191" spans="1:8" ht="15.75">
      <c r="A191" t="s">
        <v>184</v>
      </c>
      <c r="B191" s="5">
        <v>389.3</v>
      </c>
      <c r="C191" s="7">
        <v>246947743</v>
      </c>
      <c r="D191" s="25">
        <v>2754917</v>
      </c>
      <c r="E191" s="8">
        <f t="shared" si="8"/>
        <v>11.16</v>
      </c>
      <c r="F191" s="7">
        <f t="shared" si="9"/>
        <v>634338</v>
      </c>
      <c r="G191" s="34">
        <f t="shared" si="10"/>
        <v>833.83</v>
      </c>
      <c r="H191" s="4">
        <f t="shared" si="11"/>
        <v>324610</v>
      </c>
    </row>
    <row r="192" spans="1:8" ht="15.75">
      <c r="A192" t="s">
        <v>185</v>
      </c>
      <c r="B192" s="5">
        <v>1378.9</v>
      </c>
      <c r="C192" s="7">
        <v>1041302789</v>
      </c>
      <c r="D192" s="25">
        <v>8732998</v>
      </c>
      <c r="E192" s="8">
        <f t="shared" si="8"/>
        <v>8.39</v>
      </c>
      <c r="F192" s="7">
        <f t="shared" si="9"/>
        <v>755169</v>
      </c>
      <c r="G192" s="34">
        <f t="shared" si="10"/>
      </c>
      <c r="H192" s="4">
        <f t="shared" si="11"/>
        <v>0</v>
      </c>
    </row>
    <row r="193" spans="1:8" ht="15.75">
      <c r="A193" t="s">
        <v>186</v>
      </c>
      <c r="B193" s="5">
        <v>667.6</v>
      </c>
      <c r="C193" s="7">
        <v>334935431</v>
      </c>
      <c r="D193" s="25">
        <v>3457018</v>
      </c>
      <c r="E193" s="8">
        <f t="shared" si="8"/>
        <v>10.319999999999999</v>
      </c>
      <c r="F193" s="7">
        <f t="shared" si="9"/>
        <v>501701</v>
      </c>
      <c r="G193" s="34">
        <f t="shared" si="10"/>
        <v>1868.4</v>
      </c>
      <c r="H193" s="4">
        <f t="shared" si="11"/>
        <v>1247344</v>
      </c>
    </row>
    <row r="194" spans="1:8" ht="15.75">
      <c r="A194" t="s">
        <v>187</v>
      </c>
      <c r="B194" s="5">
        <v>2121.4</v>
      </c>
      <c r="C194" s="7">
        <v>3496007232</v>
      </c>
      <c r="D194" s="25">
        <v>15899003</v>
      </c>
      <c r="E194" s="8">
        <f t="shared" si="8"/>
        <v>4.55</v>
      </c>
      <c r="F194" s="7">
        <f t="shared" si="9"/>
        <v>1647972</v>
      </c>
      <c r="G194" s="34">
        <f t="shared" si="10"/>
      </c>
      <c r="H194" s="4">
        <f t="shared" si="11"/>
        <v>0</v>
      </c>
    </row>
    <row r="195" spans="1:8" ht="15.75">
      <c r="A195" t="s">
        <v>188</v>
      </c>
      <c r="B195" s="5">
        <v>36.5</v>
      </c>
      <c r="C195" s="7">
        <v>46898674</v>
      </c>
      <c r="D195" s="25">
        <v>259712</v>
      </c>
      <c r="E195" s="8">
        <f t="shared" si="8"/>
        <v>5.54</v>
      </c>
      <c r="F195" s="7">
        <f t="shared" si="9"/>
        <v>1284895</v>
      </c>
      <c r="G195" s="34">
        <f t="shared" si="10"/>
      </c>
      <c r="H195" s="4">
        <f t="shared" si="11"/>
        <v>0</v>
      </c>
    </row>
    <row r="196" spans="1:8" ht="15.75">
      <c r="A196" t="s">
        <v>189</v>
      </c>
      <c r="B196" s="5">
        <v>1532.1</v>
      </c>
      <c r="C196" s="7">
        <v>806085248</v>
      </c>
      <c r="D196" s="25">
        <v>8530576</v>
      </c>
      <c r="E196" s="8">
        <f t="shared" si="8"/>
        <v>10.58</v>
      </c>
      <c r="F196" s="7">
        <f t="shared" si="9"/>
        <v>526131</v>
      </c>
      <c r="G196" s="34">
        <f t="shared" si="10"/>
        <v>1677.84</v>
      </c>
      <c r="H196" s="4">
        <f t="shared" si="11"/>
        <v>2570619</v>
      </c>
    </row>
    <row r="197" spans="1:8" ht="15.75">
      <c r="A197" t="s">
        <v>190</v>
      </c>
      <c r="B197" s="5">
        <v>183.4</v>
      </c>
      <c r="C197" s="7">
        <v>92457298</v>
      </c>
      <c r="D197" s="25">
        <v>1220990</v>
      </c>
      <c r="E197" s="8">
        <f t="shared" si="8"/>
        <v>13.209999999999999</v>
      </c>
      <c r="F197" s="7">
        <f t="shared" si="9"/>
        <v>504129</v>
      </c>
      <c r="G197" s="34">
        <f t="shared" si="10"/>
        <v>1849.46</v>
      </c>
      <c r="H197" s="4">
        <f t="shared" si="11"/>
        <v>339191</v>
      </c>
    </row>
    <row r="198" spans="1:8" ht="15.75">
      <c r="A198" t="s">
        <v>191</v>
      </c>
      <c r="B198" s="5">
        <v>776.2</v>
      </c>
      <c r="C198" s="7">
        <v>549177101</v>
      </c>
      <c r="D198" s="25">
        <v>5594238</v>
      </c>
      <c r="E198" s="8">
        <f t="shared" si="8"/>
        <v>10.19</v>
      </c>
      <c r="F198" s="7">
        <f t="shared" si="9"/>
        <v>707520</v>
      </c>
      <c r="G198" s="34">
        <f t="shared" si="10"/>
        <v>263.01</v>
      </c>
      <c r="H198" s="4">
        <f t="shared" si="11"/>
        <v>204148</v>
      </c>
    </row>
    <row r="199" spans="1:8" ht="15.75">
      <c r="A199" t="s">
        <v>192</v>
      </c>
      <c r="B199" s="5">
        <v>4326.6</v>
      </c>
      <c r="C199" s="7">
        <v>2089879982</v>
      </c>
      <c r="D199" s="25">
        <v>17815511</v>
      </c>
      <c r="E199" s="8">
        <f t="shared" si="8"/>
        <v>8.52</v>
      </c>
      <c r="F199" s="7">
        <f t="shared" si="9"/>
        <v>483031</v>
      </c>
      <c r="G199" s="34">
        <f t="shared" si="10"/>
        <v>2014.02</v>
      </c>
      <c r="H199" s="4">
        <f t="shared" si="11"/>
        <v>8713859</v>
      </c>
    </row>
    <row r="200" spans="1:8" ht="15.75">
      <c r="A200" t="s">
        <v>193</v>
      </c>
      <c r="B200" s="5">
        <v>307.9</v>
      </c>
      <c r="C200" s="7">
        <v>260363331</v>
      </c>
      <c r="D200" s="25">
        <v>1705834</v>
      </c>
      <c r="E200" s="8">
        <f t="shared" si="8"/>
        <v>6.550000000000001</v>
      </c>
      <c r="F200" s="7">
        <f t="shared" si="9"/>
        <v>845610</v>
      </c>
      <c r="G200" s="34">
        <f t="shared" si="10"/>
      </c>
      <c r="H200" s="4">
        <f t="shared" si="11"/>
        <v>0</v>
      </c>
    </row>
    <row r="201" spans="1:8" ht="15.75">
      <c r="A201" t="s">
        <v>194</v>
      </c>
      <c r="B201" s="5">
        <v>28.4</v>
      </c>
      <c r="C201" s="7">
        <v>21302673</v>
      </c>
      <c r="D201" s="25">
        <v>332479</v>
      </c>
      <c r="E201" s="8">
        <f t="shared" si="8"/>
        <v>15.610000000000001</v>
      </c>
      <c r="F201" s="7">
        <f t="shared" si="9"/>
        <v>750094</v>
      </c>
      <c r="G201" s="34">
        <f t="shared" si="10"/>
      </c>
      <c r="H201" s="4">
        <f t="shared" si="11"/>
        <v>0</v>
      </c>
    </row>
    <row r="202" spans="1:8" ht="15.75">
      <c r="A202" t="s">
        <v>195</v>
      </c>
      <c r="B202" s="5">
        <v>230.7</v>
      </c>
      <c r="C202" s="7">
        <v>139272718</v>
      </c>
      <c r="D202" s="25">
        <v>1703243</v>
      </c>
      <c r="E202" s="8">
        <f aca="true" t="shared" si="12" ref="E202:E253">IF(D202&gt;0,ROUND(D202/C202,5)*1000,"")</f>
        <v>12.23</v>
      </c>
      <c r="F202" s="7">
        <f aca="true" t="shared" si="13" ref="F202:F253">IF(B202&gt;0,ROUND(C202/B202,0),"")</f>
        <v>603696</v>
      </c>
      <c r="G202" s="34">
        <f aca="true" t="shared" si="14" ref="G202:G253">IF(B202=0,"",IF($F$7-F202&gt;0,ROUND(($F$7-F202)*$E$7*0.001,2),""))</f>
        <v>1072.84</v>
      </c>
      <c r="H202" s="4">
        <f aca="true" t="shared" si="15" ref="H202:H253">IF(G202="",0,ROUND(G202*B202,0))</f>
        <v>247504</v>
      </c>
    </row>
    <row r="203" spans="1:8" ht="15.75">
      <c r="A203" t="s">
        <v>196</v>
      </c>
      <c r="B203" s="5">
        <v>683</v>
      </c>
      <c r="C203" s="7">
        <v>1674165525</v>
      </c>
      <c r="D203" s="25">
        <v>6369129</v>
      </c>
      <c r="E203" s="8">
        <f t="shared" si="12"/>
        <v>3.8</v>
      </c>
      <c r="F203" s="7">
        <f t="shared" si="13"/>
        <v>2451194</v>
      </c>
      <c r="G203" s="34">
        <f t="shared" si="14"/>
      </c>
      <c r="H203" s="4">
        <f t="shared" si="15"/>
        <v>0</v>
      </c>
    </row>
    <row r="204" spans="1:8" ht="15.75">
      <c r="A204" t="s">
        <v>197</v>
      </c>
      <c r="B204" s="5">
        <v>4615.2</v>
      </c>
      <c r="C204" s="7">
        <v>4167573197</v>
      </c>
      <c r="D204" s="25">
        <v>17340742</v>
      </c>
      <c r="E204" s="8">
        <f t="shared" si="12"/>
        <v>4.159999999999999</v>
      </c>
      <c r="F204" s="7">
        <f t="shared" si="13"/>
        <v>903010</v>
      </c>
      <c r="G204" s="34">
        <f t="shared" si="14"/>
      </c>
      <c r="H204" s="4">
        <f t="shared" si="15"/>
        <v>0</v>
      </c>
    </row>
    <row r="205" spans="1:8" ht="15.75">
      <c r="A205" t="s">
        <v>198</v>
      </c>
      <c r="B205" s="5">
        <v>208.9</v>
      </c>
      <c r="C205" s="7">
        <v>112790950</v>
      </c>
      <c r="D205" s="25">
        <v>1072347</v>
      </c>
      <c r="E205" s="8">
        <f t="shared" si="12"/>
        <v>9.51</v>
      </c>
      <c r="F205" s="7">
        <f t="shared" si="13"/>
        <v>539928</v>
      </c>
      <c r="G205" s="34">
        <f t="shared" si="14"/>
        <v>1570.23</v>
      </c>
      <c r="H205" s="4">
        <f t="shared" si="15"/>
        <v>328021</v>
      </c>
    </row>
    <row r="206" spans="1:8" ht="15.75">
      <c r="A206" t="s">
        <v>199</v>
      </c>
      <c r="B206" s="5">
        <v>419.8</v>
      </c>
      <c r="C206" s="7">
        <v>397319864</v>
      </c>
      <c r="D206" s="25">
        <v>2867926</v>
      </c>
      <c r="E206" s="8">
        <f t="shared" si="12"/>
        <v>7.22</v>
      </c>
      <c r="F206" s="7">
        <f t="shared" si="13"/>
        <v>946450</v>
      </c>
      <c r="G206" s="34">
        <f t="shared" si="14"/>
      </c>
      <c r="H206" s="4">
        <f t="shared" si="15"/>
        <v>0</v>
      </c>
    </row>
    <row r="207" spans="1:8" ht="15.75">
      <c r="A207" t="s">
        <v>200</v>
      </c>
      <c r="B207" s="5">
        <v>1190.6</v>
      </c>
      <c r="C207" s="7">
        <v>523889130</v>
      </c>
      <c r="D207" s="25">
        <v>6120335</v>
      </c>
      <c r="E207" s="8">
        <f t="shared" si="12"/>
        <v>11.68</v>
      </c>
      <c r="F207" s="7">
        <f t="shared" si="13"/>
        <v>440021</v>
      </c>
      <c r="G207" s="34">
        <f t="shared" si="14"/>
        <v>2349.5</v>
      </c>
      <c r="H207" s="4">
        <f t="shared" si="15"/>
        <v>2797315</v>
      </c>
    </row>
    <row r="208" spans="1:8" ht="15.75">
      <c r="A208" t="s">
        <v>201</v>
      </c>
      <c r="B208" s="5">
        <v>156.2</v>
      </c>
      <c r="C208" s="7">
        <v>403680047</v>
      </c>
      <c r="D208" s="25">
        <v>1550620</v>
      </c>
      <c r="E208" s="8">
        <f t="shared" si="12"/>
        <v>3.8400000000000003</v>
      </c>
      <c r="F208" s="7">
        <f t="shared" si="13"/>
        <v>2584379</v>
      </c>
      <c r="G208" s="34">
        <f t="shared" si="14"/>
      </c>
      <c r="H208" s="4">
        <f t="shared" si="15"/>
        <v>0</v>
      </c>
    </row>
    <row r="209" spans="1:8" ht="15.75">
      <c r="A209" t="s">
        <v>202</v>
      </c>
      <c r="B209" s="5">
        <v>1084.2</v>
      </c>
      <c r="C209" s="7">
        <v>1932965708</v>
      </c>
      <c r="D209" s="25">
        <v>8774520</v>
      </c>
      <c r="E209" s="8">
        <f t="shared" si="12"/>
        <v>4.54</v>
      </c>
      <c r="F209" s="7">
        <f t="shared" si="13"/>
        <v>1782850</v>
      </c>
      <c r="G209" s="34">
        <f t="shared" si="14"/>
      </c>
      <c r="H209" s="4">
        <f t="shared" si="15"/>
        <v>0</v>
      </c>
    </row>
    <row r="210" spans="1:8" ht="15.75">
      <c r="A210" t="s">
        <v>203</v>
      </c>
      <c r="B210" s="5">
        <v>42</v>
      </c>
      <c r="C210" s="7">
        <v>50307204</v>
      </c>
      <c r="D210" s="25">
        <v>472221</v>
      </c>
      <c r="E210" s="8">
        <f t="shared" si="12"/>
        <v>9.39</v>
      </c>
      <c r="F210" s="7">
        <f t="shared" si="13"/>
        <v>1197791</v>
      </c>
      <c r="G210" s="34">
        <f t="shared" si="14"/>
      </c>
      <c r="H210" s="4">
        <f t="shared" si="15"/>
        <v>0</v>
      </c>
    </row>
    <row r="211" spans="1:8" ht="15.75">
      <c r="A211" t="s">
        <v>204</v>
      </c>
      <c r="B211" s="5">
        <v>55.6</v>
      </c>
      <c r="C211" s="7">
        <v>64267765</v>
      </c>
      <c r="D211" s="25">
        <v>368962</v>
      </c>
      <c r="E211" s="8">
        <f t="shared" si="12"/>
        <v>5.74</v>
      </c>
      <c r="F211" s="7">
        <f t="shared" si="13"/>
        <v>1155895</v>
      </c>
      <c r="G211" s="34">
        <f t="shared" si="14"/>
      </c>
      <c r="H211" s="4">
        <f t="shared" si="15"/>
        <v>0</v>
      </c>
    </row>
    <row r="212" spans="1:8" ht="15.75">
      <c r="A212" t="s">
        <v>205</v>
      </c>
      <c r="B212" s="5">
        <v>1615.5</v>
      </c>
      <c r="C212" s="7">
        <v>859025209</v>
      </c>
      <c r="D212" s="25">
        <v>6739108</v>
      </c>
      <c r="E212" s="8">
        <f t="shared" si="12"/>
        <v>7.85</v>
      </c>
      <c r="F212" s="7">
        <f t="shared" si="13"/>
        <v>531740</v>
      </c>
      <c r="G212" s="34">
        <f t="shared" si="14"/>
        <v>1634.09</v>
      </c>
      <c r="H212" s="4">
        <f t="shared" si="15"/>
        <v>2639872</v>
      </c>
    </row>
    <row r="213" spans="1:8" ht="15.75">
      <c r="A213" t="s">
        <v>206</v>
      </c>
      <c r="B213" s="5">
        <v>128.4</v>
      </c>
      <c r="C213" s="7">
        <v>130775941</v>
      </c>
      <c r="D213" s="25">
        <v>1146838</v>
      </c>
      <c r="E213" s="8">
        <f t="shared" si="12"/>
        <v>8.77</v>
      </c>
      <c r="F213" s="7">
        <f t="shared" si="13"/>
        <v>1018504</v>
      </c>
      <c r="G213" s="34">
        <f t="shared" si="14"/>
      </c>
      <c r="H213" s="4">
        <f t="shared" si="15"/>
        <v>0</v>
      </c>
    </row>
    <row r="214" spans="1:8" ht="15.75">
      <c r="A214" t="s">
        <v>207</v>
      </c>
      <c r="B214" s="5">
        <v>200.2</v>
      </c>
      <c r="C214" s="7">
        <v>163968701</v>
      </c>
      <c r="D214" s="25">
        <v>1185726</v>
      </c>
      <c r="E214" s="8">
        <f t="shared" si="12"/>
        <v>7.23</v>
      </c>
      <c r="F214" s="7">
        <f t="shared" si="13"/>
        <v>819024</v>
      </c>
      <c r="G214" s="34">
        <f t="shared" si="14"/>
      </c>
      <c r="H214" s="4">
        <f t="shared" si="15"/>
        <v>0</v>
      </c>
    </row>
    <row r="215" spans="1:8" ht="15.75">
      <c r="A215" t="s">
        <v>208</v>
      </c>
      <c r="B215" s="5">
        <v>83.9</v>
      </c>
      <c r="C215" s="7">
        <v>63429242</v>
      </c>
      <c r="D215" s="25">
        <v>504337</v>
      </c>
      <c r="E215" s="8">
        <f t="shared" si="12"/>
        <v>7.95</v>
      </c>
      <c r="F215" s="7">
        <f t="shared" si="13"/>
        <v>756010</v>
      </c>
      <c r="G215" s="34">
        <f t="shared" si="14"/>
      </c>
      <c r="H215" s="4">
        <f t="shared" si="15"/>
        <v>0</v>
      </c>
    </row>
    <row r="216" spans="1:8" ht="15.75">
      <c r="A216" t="s">
        <v>209</v>
      </c>
      <c r="B216" s="5">
        <v>132.9</v>
      </c>
      <c r="C216" s="7">
        <v>68992026</v>
      </c>
      <c r="D216" s="25">
        <v>772600</v>
      </c>
      <c r="E216" s="8">
        <f t="shared" si="12"/>
        <v>11.2</v>
      </c>
      <c r="F216" s="7">
        <f t="shared" si="13"/>
        <v>519127</v>
      </c>
      <c r="G216" s="34">
        <f t="shared" si="14"/>
        <v>1732.47</v>
      </c>
      <c r="H216" s="4">
        <f t="shared" si="15"/>
        <v>230245</v>
      </c>
    </row>
    <row r="217" spans="1:8" ht="15.75">
      <c r="A217" t="s">
        <v>210</v>
      </c>
      <c r="B217" s="5">
        <v>118.8</v>
      </c>
      <c r="C217" s="7">
        <v>212016725</v>
      </c>
      <c r="D217" s="25">
        <v>1102305</v>
      </c>
      <c r="E217" s="8">
        <f t="shared" si="12"/>
        <v>5.2</v>
      </c>
      <c r="F217" s="7">
        <f t="shared" si="13"/>
        <v>1784653</v>
      </c>
      <c r="G217" s="34">
        <f t="shared" si="14"/>
      </c>
      <c r="H217" s="4">
        <f t="shared" si="15"/>
        <v>0</v>
      </c>
    </row>
    <row r="218" spans="1:8" ht="15.75">
      <c r="A218" t="s">
        <v>211</v>
      </c>
      <c r="B218" s="5">
        <v>771.4</v>
      </c>
      <c r="C218" s="7">
        <v>421247945</v>
      </c>
      <c r="D218" s="25">
        <v>4247661</v>
      </c>
      <c r="E218" s="8">
        <f t="shared" si="12"/>
        <v>10.08</v>
      </c>
      <c r="F218" s="7">
        <f t="shared" si="13"/>
        <v>546082</v>
      </c>
      <c r="G218" s="34">
        <f t="shared" si="14"/>
        <v>1522.22</v>
      </c>
      <c r="H218" s="4">
        <f t="shared" si="15"/>
        <v>1174241</v>
      </c>
    </row>
    <row r="219" spans="1:8" ht="15.75">
      <c r="A219" t="s">
        <v>212</v>
      </c>
      <c r="B219" s="5">
        <v>122.1</v>
      </c>
      <c r="C219" s="7">
        <v>51576720</v>
      </c>
      <c r="D219" s="25">
        <v>945546</v>
      </c>
      <c r="E219" s="8">
        <f t="shared" si="12"/>
        <v>18.33</v>
      </c>
      <c r="F219" s="7">
        <f t="shared" si="13"/>
        <v>422414</v>
      </c>
      <c r="G219" s="34">
        <f t="shared" si="14"/>
        <v>2486.84</v>
      </c>
      <c r="H219" s="4">
        <f t="shared" si="15"/>
        <v>303643</v>
      </c>
    </row>
    <row r="220" spans="1:8" ht="15.75">
      <c r="A220" t="s">
        <v>213</v>
      </c>
      <c r="B220" s="5">
        <v>1304.1</v>
      </c>
      <c r="C220" s="7">
        <v>1091607485</v>
      </c>
      <c r="D220" s="25">
        <v>9981899</v>
      </c>
      <c r="E220" s="8">
        <f t="shared" si="12"/>
        <v>9.14</v>
      </c>
      <c r="F220" s="7">
        <f t="shared" si="13"/>
        <v>837058</v>
      </c>
      <c r="G220" s="34">
        <f t="shared" si="14"/>
      </c>
      <c r="H220" s="4">
        <f t="shared" si="15"/>
        <v>0</v>
      </c>
    </row>
    <row r="221" spans="1:8" ht="15.75">
      <c r="A221" t="s">
        <v>214</v>
      </c>
      <c r="B221" s="5">
        <v>0</v>
      </c>
      <c r="C221" s="7">
        <v>6210656</v>
      </c>
      <c r="D221" s="25">
        <v>0</v>
      </c>
      <c r="E221" s="8">
        <f t="shared" si="12"/>
      </c>
      <c r="F221" s="7">
        <f t="shared" si="13"/>
      </c>
      <c r="G221" s="34">
        <f t="shared" si="14"/>
      </c>
      <c r="H221" s="4">
        <f t="shared" si="15"/>
        <v>0</v>
      </c>
    </row>
    <row r="222" spans="1:8" ht="15.75">
      <c r="A222" t="s">
        <v>215</v>
      </c>
      <c r="B222" s="5">
        <v>57.6</v>
      </c>
      <c r="C222" s="7">
        <v>124422994</v>
      </c>
      <c r="D222" s="25">
        <v>763182</v>
      </c>
      <c r="E222" s="8">
        <f t="shared" si="12"/>
        <v>6.13</v>
      </c>
      <c r="F222" s="7">
        <f t="shared" si="13"/>
        <v>2160121</v>
      </c>
      <c r="G222" s="34">
        <f t="shared" si="14"/>
      </c>
      <c r="H222" s="4">
        <f t="shared" si="15"/>
        <v>0</v>
      </c>
    </row>
    <row r="223" spans="1:8" ht="15.75">
      <c r="A223" t="s">
        <v>216</v>
      </c>
      <c r="B223" s="5">
        <v>112</v>
      </c>
      <c r="C223" s="7">
        <v>44234341</v>
      </c>
      <c r="D223" s="25">
        <v>510167</v>
      </c>
      <c r="E223" s="8">
        <f t="shared" si="12"/>
        <v>11.530000000000001</v>
      </c>
      <c r="F223" s="7">
        <f t="shared" si="13"/>
        <v>394949</v>
      </c>
      <c r="G223" s="34">
        <f t="shared" si="14"/>
        <v>2701.06</v>
      </c>
      <c r="H223" s="4">
        <f t="shared" si="15"/>
        <v>302519</v>
      </c>
    </row>
    <row r="224" spans="1:8" ht="15.75">
      <c r="A224" t="s">
        <v>217</v>
      </c>
      <c r="B224" s="5">
        <v>507.6</v>
      </c>
      <c r="C224" s="7">
        <v>911482772</v>
      </c>
      <c r="D224" s="25">
        <v>5032857</v>
      </c>
      <c r="E224" s="8">
        <f t="shared" si="12"/>
        <v>5.52</v>
      </c>
      <c r="F224" s="7">
        <f t="shared" si="13"/>
        <v>1795671</v>
      </c>
      <c r="G224" s="34">
        <f t="shared" si="14"/>
      </c>
      <c r="H224" s="4">
        <f t="shared" si="15"/>
        <v>0</v>
      </c>
    </row>
    <row r="225" spans="1:8" ht="15.75">
      <c r="A225" t="s">
        <v>218</v>
      </c>
      <c r="B225" s="5">
        <v>75.2</v>
      </c>
      <c r="C225" s="7">
        <v>63187984</v>
      </c>
      <c r="D225" s="25">
        <v>832501</v>
      </c>
      <c r="E225" s="8">
        <f t="shared" si="12"/>
        <v>13.17</v>
      </c>
      <c r="F225" s="7">
        <f t="shared" si="13"/>
        <v>840266</v>
      </c>
      <c r="G225" s="34">
        <f t="shared" si="14"/>
      </c>
      <c r="H225" s="4">
        <f t="shared" si="15"/>
        <v>0</v>
      </c>
    </row>
    <row r="226" spans="1:8" ht="15.75">
      <c r="A226" t="s">
        <v>219</v>
      </c>
      <c r="B226" s="5">
        <v>277.4</v>
      </c>
      <c r="C226" s="7">
        <v>242822873</v>
      </c>
      <c r="D226" s="25">
        <v>1462464</v>
      </c>
      <c r="E226" s="8">
        <f t="shared" si="12"/>
        <v>6.0200000000000005</v>
      </c>
      <c r="F226" s="7">
        <f t="shared" si="13"/>
        <v>875353</v>
      </c>
      <c r="G226" s="34">
        <f t="shared" si="14"/>
      </c>
      <c r="H226" s="4">
        <f t="shared" si="15"/>
        <v>0</v>
      </c>
    </row>
    <row r="227" spans="1:8" ht="15.75">
      <c r="A227" t="s">
        <v>220</v>
      </c>
      <c r="B227" s="5">
        <v>1116.5</v>
      </c>
      <c r="C227" s="7">
        <v>474799777</v>
      </c>
      <c r="D227" s="25">
        <v>6462575</v>
      </c>
      <c r="E227" s="8">
        <f t="shared" si="12"/>
        <v>13.610000000000001</v>
      </c>
      <c r="F227" s="7">
        <f t="shared" si="13"/>
        <v>425257</v>
      </c>
      <c r="G227" s="34">
        <f t="shared" si="14"/>
        <v>2464.66</v>
      </c>
      <c r="H227" s="4">
        <f t="shared" si="15"/>
        <v>2751793</v>
      </c>
    </row>
    <row r="228" spans="1:8" ht="15.75">
      <c r="A228" t="s">
        <v>221</v>
      </c>
      <c r="B228" s="5">
        <v>352.1</v>
      </c>
      <c r="C228" s="7">
        <v>328697520</v>
      </c>
      <c r="D228" s="25">
        <v>3677931</v>
      </c>
      <c r="E228" s="8">
        <f t="shared" si="12"/>
        <v>11.19</v>
      </c>
      <c r="F228" s="7">
        <f t="shared" si="13"/>
        <v>933535</v>
      </c>
      <c r="G228" s="34">
        <f t="shared" si="14"/>
      </c>
      <c r="H228" s="4">
        <f t="shared" si="15"/>
        <v>0</v>
      </c>
    </row>
    <row r="229" spans="1:8" ht="15.75">
      <c r="A229" t="s">
        <v>222</v>
      </c>
      <c r="B229" s="5">
        <v>235.1</v>
      </c>
      <c r="C229" s="7">
        <v>138551633</v>
      </c>
      <c r="D229" s="25">
        <v>1476702</v>
      </c>
      <c r="E229" s="8">
        <f t="shared" si="12"/>
        <v>10.66</v>
      </c>
      <c r="F229" s="7">
        <f t="shared" si="13"/>
        <v>589331</v>
      </c>
      <c r="G229" s="34">
        <f t="shared" si="14"/>
        <v>1184.88</v>
      </c>
      <c r="H229" s="4">
        <f t="shared" si="15"/>
        <v>278565</v>
      </c>
    </row>
    <row r="230" spans="1:8" ht="15.75">
      <c r="A230" t="s">
        <v>223</v>
      </c>
      <c r="B230" s="5">
        <v>276.4</v>
      </c>
      <c r="C230" s="7">
        <v>299464891</v>
      </c>
      <c r="D230" s="25">
        <v>2540306</v>
      </c>
      <c r="E230" s="8">
        <f t="shared" si="12"/>
        <v>8.48</v>
      </c>
      <c r="F230" s="7">
        <f t="shared" si="13"/>
        <v>1083448</v>
      </c>
      <c r="G230" s="34">
        <f t="shared" si="14"/>
      </c>
      <c r="H230" s="4">
        <f t="shared" si="15"/>
        <v>0</v>
      </c>
    </row>
    <row r="231" spans="1:8" ht="15.75">
      <c r="A231" t="s">
        <v>224</v>
      </c>
      <c r="B231" s="5">
        <v>463.1</v>
      </c>
      <c r="C231" s="7">
        <v>472430383</v>
      </c>
      <c r="D231" s="25">
        <v>4505376</v>
      </c>
      <c r="E231" s="8">
        <f t="shared" si="12"/>
        <v>9.54</v>
      </c>
      <c r="F231" s="7">
        <f t="shared" si="13"/>
        <v>1020148</v>
      </c>
      <c r="G231" s="34">
        <f t="shared" si="14"/>
      </c>
      <c r="H231" s="4">
        <f t="shared" si="15"/>
        <v>0</v>
      </c>
    </row>
    <row r="232" spans="1:8" ht="15.75">
      <c r="A232" t="s">
        <v>225</v>
      </c>
      <c r="B232" s="5">
        <v>348.9</v>
      </c>
      <c r="C232" s="7">
        <v>113189371</v>
      </c>
      <c r="D232" s="25">
        <v>1401840</v>
      </c>
      <c r="E232" s="8">
        <f t="shared" si="12"/>
        <v>12.38</v>
      </c>
      <c r="F232" s="7">
        <f t="shared" si="13"/>
        <v>324418</v>
      </c>
      <c r="G232" s="34">
        <f t="shared" si="14"/>
        <v>3251.2</v>
      </c>
      <c r="H232" s="4">
        <f t="shared" si="15"/>
        <v>1134344</v>
      </c>
    </row>
    <row r="233" spans="1:8" ht="15.75">
      <c r="A233" t="s">
        <v>226</v>
      </c>
      <c r="B233" s="5">
        <v>313.5</v>
      </c>
      <c r="C233" s="7">
        <v>910285172</v>
      </c>
      <c r="D233" s="25">
        <v>2642251</v>
      </c>
      <c r="E233" s="8">
        <f t="shared" si="12"/>
        <v>2.9</v>
      </c>
      <c r="F233" s="7">
        <f t="shared" si="13"/>
        <v>2903621</v>
      </c>
      <c r="G233" s="34">
        <f t="shared" si="14"/>
      </c>
      <c r="H233" s="4">
        <f t="shared" si="15"/>
        <v>0</v>
      </c>
    </row>
    <row r="234" spans="1:8" ht="15.75">
      <c r="A234" t="s">
        <v>227</v>
      </c>
      <c r="B234" s="5">
        <v>177.3</v>
      </c>
      <c r="C234" s="7">
        <v>98773194</v>
      </c>
      <c r="D234" s="25">
        <v>706916</v>
      </c>
      <c r="E234" s="8">
        <f t="shared" si="12"/>
        <v>7.16</v>
      </c>
      <c r="F234" s="7">
        <f t="shared" si="13"/>
        <v>557096</v>
      </c>
      <c r="G234" s="34">
        <f t="shared" si="14"/>
        <v>1436.32</v>
      </c>
      <c r="H234" s="4">
        <f t="shared" si="15"/>
        <v>254660</v>
      </c>
    </row>
    <row r="235" spans="1:8" ht="15.75">
      <c r="A235" t="s">
        <v>228</v>
      </c>
      <c r="B235" s="5">
        <v>748</v>
      </c>
      <c r="C235" s="7">
        <v>837272430</v>
      </c>
      <c r="D235" s="25">
        <v>3616686</v>
      </c>
      <c r="E235" s="8">
        <f t="shared" si="12"/>
        <v>4.32</v>
      </c>
      <c r="F235" s="7">
        <f t="shared" si="13"/>
        <v>1119348</v>
      </c>
      <c r="G235" s="34">
        <f t="shared" si="14"/>
      </c>
      <c r="H235" s="4">
        <f t="shared" si="15"/>
        <v>0</v>
      </c>
    </row>
    <row r="236" spans="1:8" ht="15.75">
      <c r="A236" t="s">
        <v>229</v>
      </c>
      <c r="B236" s="5">
        <v>548.6</v>
      </c>
      <c r="C236" s="7">
        <v>382327978</v>
      </c>
      <c r="D236" s="25">
        <v>3234835</v>
      </c>
      <c r="E236" s="8">
        <f t="shared" si="12"/>
        <v>8.46</v>
      </c>
      <c r="F236" s="7">
        <f t="shared" si="13"/>
        <v>696916</v>
      </c>
      <c r="G236" s="34">
        <f t="shared" si="14"/>
        <v>345.72</v>
      </c>
      <c r="H236" s="4">
        <f t="shared" si="15"/>
        <v>189662</v>
      </c>
    </row>
    <row r="237" spans="1:8" ht="15.75">
      <c r="A237" t="s">
        <v>230</v>
      </c>
      <c r="B237" s="5">
        <v>410.5</v>
      </c>
      <c r="C237" s="7">
        <v>250481189</v>
      </c>
      <c r="D237" s="25">
        <v>1731920</v>
      </c>
      <c r="E237" s="8">
        <f t="shared" si="12"/>
        <v>6.91</v>
      </c>
      <c r="F237" s="7">
        <f t="shared" si="13"/>
        <v>610186</v>
      </c>
      <c r="G237" s="34">
        <f t="shared" si="14"/>
        <v>1022.21</v>
      </c>
      <c r="H237" s="4">
        <f t="shared" si="15"/>
        <v>419617</v>
      </c>
    </row>
    <row r="238" spans="1:8" ht="15.75">
      <c r="A238" t="s">
        <v>231</v>
      </c>
      <c r="B238" s="5">
        <v>142.9</v>
      </c>
      <c r="C238" s="7">
        <v>60068435</v>
      </c>
      <c r="D238" s="25">
        <v>729370</v>
      </c>
      <c r="E238" s="8">
        <f t="shared" si="12"/>
        <v>12.14</v>
      </c>
      <c r="F238" s="7">
        <f t="shared" si="13"/>
        <v>420353</v>
      </c>
      <c r="G238" s="34">
        <f t="shared" si="14"/>
        <v>2502.91</v>
      </c>
      <c r="H238" s="4">
        <f t="shared" si="15"/>
        <v>357666</v>
      </c>
    </row>
    <row r="239" spans="1:8" ht="15.75">
      <c r="A239" t="s">
        <v>232</v>
      </c>
      <c r="B239" s="5">
        <v>170.4</v>
      </c>
      <c r="C239" s="7">
        <v>206255269</v>
      </c>
      <c r="D239" s="25">
        <v>1405237</v>
      </c>
      <c r="E239" s="8">
        <f t="shared" si="12"/>
        <v>6.8100000000000005</v>
      </c>
      <c r="F239" s="7">
        <f t="shared" si="13"/>
        <v>1210418</v>
      </c>
      <c r="G239" s="34">
        <f t="shared" si="14"/>
      </c>
      <c r="H239" s="4">
        <f t="shared" si="15"/>
        <v>0</v>
      </c>
    </row>
    <row r="240" spans="1:8" ht="15.75">
      <c r="A240" t="s">
        <v>233</v>
      </c>
      <c r="B240" s="5">
        <v>34.3</v>
      </c>
      <c r="C240" s="7">
        <v>314766162</v>
      </c>
      <c r="D240" s="25">
        <v>986718</v>
      </c>
      <c r="E240" s="8">
        <f t="shared" si="12"/>
        <v>3.13</v>
      </c>
      <c r="F240" s="7">
        <f t="shared" si="13"/>
        <v>9176856</v>
      </c>
      <c r="G240" s="34">
        <f t="shared" si="14"/>
      </c>
      <c r="H240" s="4">
        <f t="shared" si="15"/>
        <v>0</v>
      </c>
    </row>
    <row r="241" spans="1:8" ht="15.75">
      <c r="A241" t="s">
        <v>234</v>
      </c>
      <c r="B241" s="5">
        <v>1802.3</v>
      </c>
      <c r="C241" s="7">
        <v>726597514</v>
      </c>
      <c r="D241" s="25">
        <v>7120839</v>
      </c>
      <c r="E241" s="8">
        <f t="shared" si="12"/>
        <v>9.799999999999999</v>
      </c>
      <c r="F241" s="7">
        <f t="shared" si="13"/>
        <v>403150</v>
      </c>
      <c r="G241" s="34">
        <f t="shared" si="14"/>
        <v>2637.09</v>
      </c>
      <c r="H241" s="4">
        <f t="shared" si="15"/>
        <v>4752827</v>
      </c>
    </row>
    <row r="242" spans="1:8" ht="15.75">
      <c r="A242" t="s">
        <v>235</v>
      </c>
      <c r="B242" s="5">
        <v>267.5</v>
      </c>
      <c r="C242" s="7">
        <v>185994805</v>
      </c>
      <c r="D242" s="25">
        <v>1359306</v>
      </c>
      <c r="E242" s="8">
        <f t="shared" si="12"/>
        <v>7.31</v>
      </c>
      <c r="F242" s="7">
        <f t="shared" si="13"/>
        <v>695308</v>
      </c>
      <c r="G242" s="34">
        <f t="shared" si="14"/>
        <v>358.26</v>
      </c>
      <c r="H242" s="4">
        <f t="shared" si="15"/>
        <v>95835</v>
      </c>
    </row>
    <row r="243" spans="1:8" ht="15.75">
      <c r="A243" t="s">
        <v>236</v>
      </c>
      <c r="B243" s="5">
        <v>129.9</v>
      </c>
      <c r="C243" s="7">
        <v>79307172</v>
      </c>
      <c r="D243" s="25">
        <v>600778</v>
      </c>
      <c r="E243" s="8">
        <f t="shared" si="12"/>
        <v>7.58</v>
      </c>
      <c r="F243" s="7">
        <f t="shared" si="13"/>
        <v>610525</v>
      </c>
      <c r="G243" s="34">
        <f t="shared" si="14"/>
        <v>1019.57</v>
      </c>
      <c r="H243" s="4">
        <f t="shared" si="15"/>
        <v>132442</v>
      </c>
    </row>
    <row r="244" spans="1:8" ht="15.75">
      <c r="A244" t="s">
        <v>237</v>
      </c>
      <c r="B244" s="5">
        <v>4</v>
      </c>
      <c r="C244" s="7">
        <v>6846299</v>
      </c>
      <c r="D244" s="25">
        <v>29055</v>
      </c>
      <c r="E244" s="8">
        <f t="shared" si="12"/>
        <v>4.24</v>
      </c>
      <c r="F244" s="7">
        <f t="shared" si="13"/>
        <v>1711575</v>
      </c>
      <c r="G244" s="34">
        <f t="shared" si="14"/>
      </c>
      <c r="H244" s="4">
        <f t="shared" si="15"/>
        <v>0</v>
      </c>
    </row>
    <row r="245" spans="1:8" ht="15.75">
      <c r="A245" t="s">
        <v>238</v>
      </c>
      <c r="B245" s="5">
        <v>213.3</v>
      </c>
      <c r="C245" s="7">
        <v>164301292</v>
      </c>
      <c r="D245" s="25">
        <v>1626311</v>
      </c>
      <c r="E245" s="8">
        <f t="shared" si="12"/>
        <v>9.9</v>
      </c>
      <c r="F245" s="7">
        <f t="shared" si="13"/>
        <v>770283</v>
      </c>
      <c r="G245" s="34">
        <f t="shared" si="14"/>
      </c>
      <c r="H245" s="4">
        <f t="shared" si="15"/>
        <v>0</v>
      </c>
    </row>
    <row r="246" spans="1:8" ht="15.75">
      <c r="A246" t="s">
        <v>239</v>
      </c>
      <c r="B246" s="5">
        <v>324.4</v>
      </c>
      <c r="C246" s="7">
        <v>162452385</v>
      </c>
      <c r="D246" s="25">
        <v>1636873</v>
      </c>
      <c r="E246" s="8">
        <f t="shared" si="12"/>
        <v>10.08</v>
      </c>
      <c r="F246" s="7">
        <f t="shared" si="13"/>
        <v>500778</v>
      </c>
      <c r="G246" s="34">
        <f t="shared" si="14"/>
        <v>1875.6</v>
      </c>
      <c r="H246" s="4">
        <f t="shared" si="15"/>
        <v>608445</v>
      </c>
    </row>
    <row r="247" spans="1:8" ht="15.75">
      <c r="A247" t="s">
        <v>240</v>
      </c>
      <c r="B247" s="5">
        <v>217.2</v>
      </c>
      <c r="C247" s="7">
        <v>158698737</v>
      </c>
      <c r="D247" s="25">
        <v>989438</v>
      </c>
      <c r="E247" s="8">
        <f t="shared" si="12"/>
        <v>6.23</v>
      </c>
      <c r="F247" s="7">
        <f t="shared" si="13"/>
        <v>730657</v>
      </c>
      <c r="G247" s="34">
        <f t="shared" si="14"/>
        <v>82.54</v>
      </c>
      <c r="H247" s="4">
        <f t="shared" si="15"/>
        <v>17928</v>
      </c>
    </row>
    <row r="248" spans="1:8" ht="15.75">
      <c r="A248" t="s">
        <v>241</v>
      </c>
      <c r="B248" s="5">
        <v>570.9</v>
      </c>
      <c r="C248" s="7">
        <v>386280130</v>
      </c>
      <c r="D248" s="25">
        <v>4027176</v>
      </c>
      <c r="E248" s="8">
        <f t="shared" si="12"/>
        <v>10.43</v>
      </c>
      <c r="F248" s="7">
        <f t="shared" si="13"/>
        <v>676616</v>
      </c>
      <c r="G248" s="34">
        <f t="shared" si="14"/>
        <v>504.06</v>
      </c>
      <c r="H248" s="4">
        <f t="shared" si="15"/>
        <v>287768</v>
      </c>
    </row>
    <row r="249" spans="1:8" ht="15.75">
      <c r="A249" t="s">
        <v>242</v>
      </c>
      <c r="B249" s="5">
        <v>599.4</v>
      </c>
      <c r="C249" s="7">
        <v>235909234</v>
      </c>
      <c r="D249" s="25">
        <v>2882058</v>
      </c>
      <c r="E249" s="8">
        <f t="shared" si="12"/>
        <v>12.22</v>
      </c>
      <c r="F249" s="7">
        <f t="shared" si="13"/>
        <v>393576</v>
      </c>
      <c r="G249" s="34">
        <f t="shared" si="14"/>
        <v>2711.77</v>
      </c>
      <c r="H249" s="4">
        <f t="shared" si="15"/>
        <v>1625435</v>
      </c>
    </row>
    <row r="250" spans="1:8" ht="15.75">
      <c r="A250" t="s">
        <v>243</v>
      </c>
      <c r="B250" s="5">
        <v>2209.5</v>
      </c>
      <c r="C250" s="7">
        <v>1956605556</v>
      </c>
      <c r="D250" s="25">
        <v>14151117</v>
      </c>
      <c r="E250" s="8">
        <f t="shared" si="12"/>
        <v>7.23</v>
      </c>
      <c r="F250" s="7">
        <f t="shared" si="13"/>
        <v>885542</v>
      </c>
      <c r="G250" s="34">
        <f t="shared" si="14"/>
      </c>
      <c r="H250" s="4">
        <f t="shared" si="15"/>
        <v>0</v>
      </c>
    </row>
    <row r="251" spans="1:8" ht="15.75">
      <c r="A251" t="s">
        <v>244</v>
      </c>
      <c r="B251" s="5">
        <v>30.9</v>
      </c>
      <c r="C251" s="7">
        <v>22217185</v>
      </c>
      <c r="D251" s="25">
        <v>189756</v>
      </c>
      <c r="E251" s="8">
        <f t="shared" si="12"/>
        <v>8.540000000000001</v>
      </c>
      <c r="F251" s="7">
        <f t="shared" si="13"/>
        <v>719003</v>
      </c>
      <c r="G251" s="34">
        <f t="shared" si="14"/>
        <v>173.44</v>
      </c>
      <c r="H251" s="4">
        <f t="shared" si="15"/>
        <v>5359</v>
      </c>
    </row>
    <row r="252" spans="1:8" ht="15.75">
      <c r="A252" t="s">
        <v>245</v>
      </c>
      <c r="B252" s="5">
        <v>887.5</v>
      </c>
      <c r="C252" s="7">
        <v>1798264858</v>
      </c>
      <c r="D252" s="25">
        <v>6654730</v>
      </c>
      <c r="E252" s="8">
        <f t="shared" si="12"/>
        <v>3.7</v>
      </c>
      <c r="F252" s="7">
        <f t="shared" si="13"/>
        <v>2026214</v>
      </c>
      <c r="G252" s="34">
        <f t="shared" si="14"/>
      </c>
      <c r="H252" s="4">
        <f t="shared" si="15"/>
        <v>0</v>
      </c>
    </row>
    <row r="253" spans="1:8" ht="15.75">
      <c r="A253" t="s">
        <v>246</v>
      </c>
      <c r="B253" s="5">
        <v>196.6</v>
      </c>
      <c r="C253" s="7">
        <v>220176616</v>
      </c>
      <c r="D253" s="25">
        <v>1035996</v>
      </c>
      <c r="E253" s="8">
        <f t="shared" si="12"/>
        <v>4.71</v>
      </c>
      <c r="F253" s="7">
        <f t="shared" si="13"/>
        <v>1119922</v>
      </c>
      <c r="G253" s="34">
        <f t="shared" si="14"/>
      </c>
      <c r="H253" s="4">
        <f t="shared" si="15"/>
        <v>0</v>
      </c>
    </row>
    <row r="254" spans="1:8" ht="15.75">
      <c r="A254">
        <v>0</v>
      </c>
      <c r="C254" s="7">
        <v>0</v>
      </c>
      <c r="D254" s="25">
        <v>0</v>
      </c>
      <c r="E254" s="8" t="s">
        <v>320</v>
      </c>
      <c r="F254" s="7" t="s">
        <v>320</v>
      </c>
      <c r="G254" s="34" t="s">
        <v>320</v>
      </c>
      <c r="H254" s="4">
        <v>0</v>
      </c>
    </row>
    <row r="255" spans="3:8" ht="15.75">
      <c r="C255" s="7">
        <v>0</v>
      </c>
      <c r="D255" s="25">
        <v>0</v>
      </c>
      <c r="E255" s="8" t="s">
        <v>320</v>
      </c>
      <c r="F255" s="7" t="s">
        <v>320</v>
      </c>
      <c r="G255" s="34" t="s">
        <v>320</v>
      </c>
      <c r="H255" s="4">
        <v>0</v>
      </c>
    </row>
    <row r="256" spans="1:8" ht="15.75">
      <c r="A256" t="s">
        <v>271</v>
      </c>
      <c r="C256" s="7">
        <v>656732</v>
      </c>
      <c r="D256" s="25">
        <v>0</v>
      </c>
      <c r="E256" s="8" t="s">
        <v>320</v>
      </c>
      <c r="F256" s="7" t="s">
        <v>320</v>
      </c>
      <c r="G256" s="34" t="s">
        <v>320</v>
      </c>
      <c r="H256" s="4">
        <v>0</v>
      </c>
    </row>
    <row r="257" spans="1:8" ht="15.75">
      <c r="A257" t="s">
        <v>251</v>
      </c>
      <c r="C257" s="7">
        <v>337</v>
      </c>
      <c r="D257" s="25">
        <v>0</v>
      </c>
      <c r="E257" s="8" t="s">
        <v>320</v>
      </c>
      <c r="F257" s="7" t="s">
        <v>320</v>
      </c>
      <c r="G257" s="34" t="s">
        <v>320</v>
      </c>
      <c r="H257" s="4">
        <v>0</v>
      </c>
    </row>
    <row r="258" spans="1:8" ht="15.75">
      <c r="A258" t="s">
        <v>252</v>
      </c>
      <c r="C258" s="7">
        <v>14700</v>
      </c>
      <c r="D258" s="25">
        <v>0</v>
      </c>
      <c r="E258" s="8" t="s">
        <v>320</v>
      </c>
      <c r="F258" s="7" t="s">
        <v>320</v>
      </c>
      <c r="G258" s="34" t="s">
        <v>320</v>
      </c>
      <c r="H258" s="4">
        <v>0</v>
      </c>
    </row>
    <row r="259" spans="1:8" ht="15.75">
      <c r="A259" t="s">
        <v>253</v>
      </c>
      <c r="C259" s="7">
        <v>29535</v>
      </c>
      <c r="D259" s="25">
        <v>0</v>
      </c>
      <c r="E259" s="8" t="s">
        <v>320</v>
      </c>
      <c r="F259" s="7" t="s">
        <v>320</v>
      </c>
      <c r="G259" s="34" t="s">
        <v>320</v>
      </c>
      <c r="H259" s="4">
        <v>0</v>
      </c>
    </row>
    <row r="260" spans="1:8" ht="15.75">
      <c r="A260" t="s">
        <v>254</v>
      </c>
      <c r="C260" s="7">
        <v>129615</v>
      </c>
      <c r="D260" s="25">
        <v>0</v>
      </c>
      <c r="E260" s="8" t="s">
        <v>320</v>
      </c>
      <c r="F260" s="7" t="s">
        <v>320</v>
      </c>
      <c r="G260" s="34" t="s">
        <v>320</v>
      </c>
      <c r="H260" s="4">
        <v>0</v>
      </c>
    </row>
    <row r="261" spans="1:8" ht="15.75">
      <c r="A261" t="s">
        <v>255</v>
      </c>
      <c r="C261" s="7">
        <v>0</v>
      </c>
      <c r="D261" s="25">
        <v>0</v>
      </c>
      <c r="E261" s="8" t="s">
        <v>320</v>
      </c>
      <c r="F261" s="7" t="s">
        <v>320</v>
      </c>
      <c r="G261" s="34" t="s">
        <v>320</v>
      </c>
      <c r="H261" s="4">
        <v>0</v>
      </c>
    </row>
    <row r="262" spans="1:8" ht="15.75">
      <c r="A262" t="s">
        <v>267</v>
      </c>
      <c r="C262" s="7">
        <v>88203</v>
      </c>
      <c r="D262" s="25">
        <v>0</v>
      </c>
      <c r="E262" s="8" t="s">
        <v>320</v>
      </c>
      <c r="F262" s="7" t="s">
        <v>320</v>
      </c>
      <c r="G262" s="34" t="s">
        <v>320</v>
      </c>
      <c r="H262" s="4">
        <v>0</v>
      </c>
    </row>
    <row r="263" spans="1:8" ht="15.75">
      <c r="A263" t="s">
        <v>256</v>
      </c>
      <c r="C263" s="7">
        <v>3501752</v>
      </c>
      <c r="D263" s="25">
        <v>0</v>
      </c>
      <c r="E263" s="8" t="s">
        <v>320</v>
      </c>
      <c r="F263" s="7" t="s">
        <v>320</v>
      </c>
      <c r="G263" s="34" t="s">
        <v>320</v>
      </c>
      <c r="H263" s="4">
        <v>0</v>
      </c>
    </row>
    <row r="264" spans="1:8" ht="15.75">
      <c r="A264" t="s">
        <v>257</v>
      </c>
      <c r="C264" s="7">
        <v>0</v>
      </c>
      <c r="D264" s="25">
        <v>0</v>
      </c>
      <c r="E264" s="8" t="s">
        <v>320</v>
      </c>
      <c r="F264" s="7" t="s">
        <v>320</v>
      </c>
      <c r="G264" s="34" t="s">
        <v>320</v>
      </c>
      <c r="H264" s="4">
        <v>0</v>
      </c>
    </row>
    <row r="265" spans="1:8" ht="15.75">
      <c r="A265" t="s">
        <v>258</v>
      </c>
      <c r="C265" s="7">
        <v>10335</v>
      </c>
      <c r="D265" s="25">
        <v>0</v>
      </c>
      <c r="E265" s="8" t="s">
        <v>320</v>
      </c>
      <c r="F265" s="7" t="s">
        <v>320</v>
      </c>
      <c r="G265" s="34" t="s">
        <v>320</v>
      </c>
      <c r="H265" s="4">
        <v>0</v>
      </c>
    </row>
    <row r="266" spans="1:8" ht="15.75">
      <c r="A266" t="s">
        <v>259</v>
      </c>
      <c r="C266" s="7">
        <v>81840</v>
      </c>
      <c r="D266" s="25">
        <v>0</v>
      </c>
      <c r="E266" s="8" t="s">
        <v>320</v>
      </c>
      <c r="F266" s="7" t="s">
        <v>320</v>
      </c>
      <c r="G266" s="34" t="s">
        <v>320</v>
      </c>
      <c r="H266" s="4">
        <v>0</v>
      </c>
    </row>
    <row r="267" spans="1:8" ht="15.75">
      <c r="A267" t="s">
        <v>268</v>
      </c>
      <c r="C267" s="7">
        <v>0</v>
      </c>
      <c r="D267" s="25">
        <v>0</v>
      </c>
      <c r="E267" s="8" t="s">
        <v>320</v>
      </c>
      <c r="F267" s="7" t="s">
        <v>320</v>
      </c>
      <c r="G267" s="34" t="s">
        <v>320</v>
      </c>
      <c r="H267" s="4">
        <v>0</v>
      </c>
    </row>
    <row r="268" spans="1:8" ht="15.75">
      <c r="A268" t="s">
        <v>260</v>
      </c>
      <c r="C268" s="7">
        <v>2980616</v>
      </c>
      <c r="D268" s="25">
        <v>0</v>
      </c>
      <c r="E268" s="8" t="s">
        <v>320</v>
      </c>
      <c r="F268" s="7" t="s">
        <v>320</v>
      </c>
      <c r="G268" s="34" t="s">
        <v>320</v>
      </c>
      <c r="H268" s="4">
        <v>0</v>
      </c>
    </row>
    <row r="269" spans="1:8" ht="15.75">
      <c r="A269" t="s">
        <v>269</v>
      </c>
      <c r="C269" s="7">
        <v>1355260</v>
      </c>
      <c r="D269" s="25">
        <v>0</v>
      </c>
      <c r="E269" s="8" t="s">
        <v>320</v>
      </c>
      <c r="F269" s="7" t="s">
        <v>320</v>
      </c>
      <c r="G269" s="34" t="s">
        <v>320</v>
      </c>
      <c r="H269" s="4">
        <v>0</v>
      </c>
    </row>
    <row r="270" spans="1:8" ht="15.75">
      <c r="A270" t="s">
        <v>270</v>
      </c>
      <c r="C270" s="7">
        <v>4949754</v>
      </c>
      <c r="D270" s="25">
        <v>0</v>
      </c>
      <c r="E270" s="8" t="s">
        <v>320</v>
      </c>
      <c r="F270" s="7" t="s">
        <v>320</v>
      </c>
      <c r="G270" s="34" t="s">
        <v>320</v>
      </c>
      <c r="H270" s="4">
        <v>0</v>
      </c>
    </row>
    <row r="271" spans="3:6" ht="15.75">
      <c r="C271" s="7">
        <v>0</v>
      </c>
      <c r="D271" s="25">
        <v>0</v>
      </c>
      <c r="E271" s="8" t="s">
        <v>320</v>
      </c>
      <c r="F271" s="7" t="s">
        <v>320</v>
      </c>
    </row>
    <row r="272" ht="15">
      <c r="A272" t="s">
        <v>367</v>
      </c>
    </row>
  </sheetData>
  <sheetProtection sheet="1" objects="1" scenarios="1"/>
  <printOptions/>
  <pageMargins left="0.76" right="0.36" top="0.64" bottom="0.45" header="0.24" footer="0.21"/>
  <pageSetup horizontalDpi="600" verticalDpi="600" orientation="landscape" scale="85" r:id="rId1"/>
  <headerFooter alignWithMargins="0">
    <oddHeader>&amp;L&amp;9Bureau of Data Management
NH Department of Education&amp;C&amp;"Arial,Bold"FY08 Adequate Education Aid 
Local Equalization Component&amp;R&amp;11 7/2/2007
&amp;10
</oddHeader>
    <oddFooter>&amp;C&amp;9page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273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8.88671875" defaultRowHeight="15"/>
  <cols>
    <col min="1" max="1" width="18.3359375" style="26" customWidth="1"/>
    <col min="2" max="2" width="7.88671875" style="26" customWidth="1"/>
    <col min="3" max="3" width="11.10546875" style="26" customWidth="1"/>
    <col min="4" max="4" width="6.77734375" style="26" customWidth="1"/>
    <col min="5" max="5" width="7.3359375" style="26" customWidth="1"/>
    <col min="6" max="6" width="7.10546875" style="110" hidden="1" customWidth="1"/>
    <col min="7" max="7" width="9.3359375" style="26" customWidth="1"/>
    <col min="8" max="8" width="8.77734375" style="26" hidden="1" customWidth="1"/>
    <col min="9" max="9" width="11.5546875" style="71" customWidth="1"/>
    <col min="10" max="11" width="10.88671875" style="26" customWidth="1"/>
    <col min="12" max="12" width="8.88671875" style="26" customWidth="1"/>
    <col min="13" max="13" width="9.21484375" style="26" customWidth="1"/>
    <col min="14" max="14" width="9.99609375" style="26" customWidth="1"/>
    <col min="15" max="16384" width="8.88671875" style="26" customWidth="1"/>
  </cols>
  <sheetData>
    <row r="1" spans="1:12" ht="15">
      <c r="A1" s="1"/>
      <c r="B1" s="1"/>
      <c r="C1" s="1"/>
      <c r="D1" s="1"/>
      <c r="E1" s="1"/>
      <c r="F1" s="69"/>
      <c r="G1" s="70"/>
      <c r="H1" s="70"/>
      <c r="J1" s="72"/>
      <c r="K1" s="72"/>
      <c r="L1" s="73"/>
    </row>
    <row r="2" spans="1:14" s="77" customFormat="1" ht="15">
      <c r="A2" s="74" t="s">
        <v>352</v>
      </c>
      <c r="B2" s="75" t="s">
        <v>282</v>
      </c>
      <c r="C2" s="76" t="s">
        <v>261</v>
      </c>
      <c r="D2" s="76"/>
      <c r="F2" s="78"/>
      <c r="G2" s="75" t="s">
        <v>282</v>
      </c>
      <c r="H2" s="75"/>
      <c r="I2" s="79" t="s">
        <v>353</v>
      </c>
      <c r="J2" s="131" t="s">
        <v>337</v>
      </c>
      <c r="K2" s="132"/>
      <c r="L2" s="132"/>
      <c r="M2" s="80">
        <v>1.5</v>
      </c>
      <c r="N2" s="75" t="s">
        <v>247</v>
      </c>
    </row>
    <row r="3" spans="1:14" s="77" customFormat="1" ht="15">
      <c r="A3" s="74" t="s">
        <v>308</v>
      </c>
      <c r="B3" s="75" t="s">
        <v>0</v>
      </c>
      <c r="C3" s="76" t="s">
        <v>293</v>
      </c>
      <c r="D3" s="76" t="s">
        <v>325</v>
      </c>
      <c r="E3" s="75" t="s">
        <v>282</v>
      </c>
      <c r="F3" s="81" t="s">
        <v>357</v>
      </c>
      <c r="G3" s="75" t="s">
        <v>309</v>
      </c>
      <c r="H3" s="81" t="s">
        <v>357</v>
      </c>
      <c r="I3" s="79" t="s">
        <v>314</v>
      </c>
      <c r="J3" s="82">
        <v>100000000</v>
      </c>
      <c r="K3" s="83">
        <v>115000000</v>
      </c>
      <c r="L3" s="84"/>
      <c r="M3" s="85" t="s">
        <v>338</v>
      </c>
      <c r="N3" s="75" t="s">
        <v>277</v>
      </c>
    </row>
    <row r="4" spans="1:14" s="77" customFormat="1" ht="15">
      <c r="A4" s="74" t="s">
        <v>307</v>
      </c>
      <c r="B4" s="75" t="s">
        <v>300</v>
      </c>
      <c r="C4" s="76" t="s">
        <v>306</v>
      </c>
      <c r="D4" s="76" t="s">
        <v>326</v>
      </c>
      <c r="E4" s="75" t="s">
        <v>274</v>
      </c>
      <c r="F4" s="81" t="s">
        <v>358</v>
      </c>
      <c r="G4" s="75" t="s">
        <v>329</v>
      </c>
      <c r="H4" s="81" t="s">
        <v>358</v>
      </c>
      <c r="I4" s="79" t="s">
        <v>312</v>
      </c>
      <c r="J4" s="86" t="s">
        <v>274</v>
      </c>
      <c r="K4" s="87" t="s">
        <v>295</v>
      </c>
      <c r="L4" s="88" t="s">
        <v>276</v>
      </c>
      <c r="M4" s="85" t="s">
        <v>339</v>
      </c>
      <c r="N4" s="75" t="s">
        <v>278</v>
      </c>
    </row>
    <row r="5" spans="1:14" s="77" customFormat="1" ht="15">
      <c r="A5" s="74"/>
      <c r="B5" s="75" t="s">
        <v>287</v>
      </c>
      <c r="C5" s="76" t="s">
        <v>250</v>
      </c>
      <c r="D5" s="76" t="s">
        <v>327</v>
      </c>
      <c r="E5" s="75" t="s">
        <v>0</v>
      </c>
      <c r="F5" s="81" t="s">
        <v>324</v>
      </c>
      <c r="G5" s="75" t="s">
        <v>310</v>
      </c>
      <c r="H5" s="81" t="s">
        <v>324</v>
      </c>
      <c r="I5" s="89" t="s">
        <v>313</v>
      </c>
      <c r="J5" s="86" t="s">
        <v>275</v>
      </c>
      <c r="K5" s="87" t="s">
        <v>272</v>
      </c>
      <c r="L5" s="88" t="s">
        <v>272</v>
      </c>
      <c r="M5" s="85" t="s">
        <v>340</v>
      </c>
      <c r="N5" s="75"/>
    </row>
    <row r="6" spans="1:13" s="77" customFormat="1" ht="15">
      <c r="A6" s="90"/>
      <c r="B6" s="74"/>
      <c r="C6" s="76"/>
      <c r="D6" s="76"/>
      <c r="E6" s="75"/>
      <c r="F6" s="81" t="s">
        <v>359</v>
      </c>
      <c r="G6" s="75" t="s">
        <v>311</v>
      </c>
      <c r="H6" s="81" t="s">
        <v>359</v>
      </c>
      <c r="I6" s="79" t="s">
        <v>294</v>
      </c>
      <c r="J6" s="91">
        <v>3858.6499</v>
      </c>
      <c r="K6" s="92">
        <v>3681.5315</v>
      </c>
      <c r="L6" s="93">
        <v>1000</v>
      </c>
      <c r="M6" s="94">
        <v>190</v>
      </c>
    </row>
    <row r="7" spans="1:14" s="95" customFormat="1" ht="15">
      <c r="A7" s="95" t="s">
        <v>262</v>
      </c>
      <c r="B7" s="119">
        <f>SUM(B9:B253)</f>
        <v>198968.89999999997</v>
      </c>
      <c r="C7" s="96">
        <v>741239</v>
      </c>
      <c r="D7" s="96">
        <v>57575</v>
      </c>
      <c r="E7" s="119">
        <f aca="true" t="shared" si="0" ref="E7:N7">SUM(E9:E253)</f>
        <v>29528.9</v>
      </c>
      <c r="F7" s="119">
        <f t="shared" si="0"/>
        <v>25915.8</v>
      </c>
      <c r="G7" s="18">
        <f t="shared" si="0"/>
        <v>34170</v>
      </c>
      <c r="H7" s="18">
        <f t="shared" si="0"/>
        <v>31237</v>
      </c>
      <c r="I7" s="120">
        <f t="shared" si="0"/>
        <v>2565.0000000000005</v>
      </c>
      <c r="J7" s="118">
        <f t="shared" si="0"/>
        <v>99999994</v>
      </c>
      <c r="K7" s="118">
        <f t="shared" si="0"/>
        <v>115000006</v>
      </c>
      <c r="L7" s="118">
        <f t="shared" si="0"/>
        <v>2451800</v>
      </c>
      <c r="M7" s="118">
        <f t="shared" si="0"/>
        <v>32376190</v>
      </c>
      <c r="N7" s="18">
        <f t="shared" si="0"/>
        <v>249827990</v>
      </c>
    </row>
    <row r="8" spans="2:9" s="97" customFormat="1" ht="15">
      <c r="B8" s="74"/>
      <c r="C8" s="98"/>
      <c r="D8" s="98"/>
      <c r="F8" s="99"/>
      <c r="I8" s="100" t="s">
        <v>1</v>
      </c>
    </row>
    <row r="9" spans="1:14" s="107" customFormat="1" ht="15">
      <c r="A9" s="101" t="s">
        <v>2</v>
      </c>
      <c r="B9" s="77">
        <v>127.1</v>
      </c>
      <c r="C9" s="102">
        <v>630955</v>
      </c>
      <c r="D9" s="102">
        <v>41397</v>
      </c>
      <c r="E9" s="103">
        <v>13.4</v>
      </c>
      <c r="F9" s="103">
        <v>13.4</v>
      </c>
      <c r="G9" s="104">
        <v>22</v>
      </c>
      <c r="H9" s="105">
        <v>22</v>
      </c>
      <c r="I9" s="106">
        <v>0</v>
      </c>
      <c r="J9" s="7">
        <f>IF(C9&lt;($M$2*$C$7),IF(D9&lt;$M$2*$D$7,ROUND(E9*$J$6,0),0),0)</f>
        <v>51706</v>
      </c>
      <c r="K9" s="7">
        <f>IF(C9&lt;($M$2*$C$7),IF(D9&lt;$M$2*$D$7,ROUND(G9*$K$6,0),0),0)</f>
        <v>80994</v>
      </c>
      <c r="L9" s="7">
        <f>IF(C9&lt;($M$2*$C$7),IF(D9&lt;$M$2*$D$7,ROUND(I9*$L$6,0),0),0)</f>
        <v>0</v>
      </c>
      <c r="M9" s="7">
        <f>IF(C9&lt;($M$2*$C$7),IF(D9&lt;$M$2*$D$7,ROUND(B9*$M$6,0),0),0)</f>
        <v>24149</v>
      </c>
      <c r="N9" s="7">
        <f>J9+K9+L9+M9</f>
        <v>156849</v>
      </c>
    </row>
    <row r="10" spans="1:14" s="107" customFormat="1" ht="15">
      <c r="A10" s="107" t="s">
        <v>3</v>
      </c>
      <c r="B10" s="77">
        <v>118.8</v>
      </c>
      <c r="C10" s="102">
        <v>798526</v>
      </c>
      <c r="D10" s="102">
        <v>39250</v>
      </c>
      <c r="E10" s="103">
        <v>29.3</v>
      </c>
      <c r="F10" s="103">
        <v>29.3</v>
      </c>
      <c r="G10" s="104">
        <v>50</v>
      </c>
      <c r="H10" s="105">
        <v>50</v>
      </c>
      <c r="I10" s="106">
        <v>0</v>
      </c>
      <c r="J10" s="7">
        <f aca="true" t="shared" si="1" ref="J10:J73">IF(C10&lt;($M$2*$C$7),IF(D10&lt;$M$2*$D$7,ROUND(E10*$J$6,0),0),0)</f>
        <v>113058</v>
      </c>
      <c r="K10" s="7">
        <f aca="true" t="shared" si="2" ref="K10:K73">IF(C10&lt;($M$2*$C$7),IF(D10&lt;$M$2*$D$7,ROUND(G10*$K$6,0),0),0)</f>
        <v>184077</v>
      </c>
      <c r="L10" s="7">
        <f aca="true" t="shared" si="3" ref="L10:L73">IF(C10&lt;($M$2*$C$7),IF(D10&lt;$M$2*$D$7,ROUND(I10*$L$6,0),0),0)</f>
        <v>0</v>
      </c>
      <c r="M10" s="7">
        <f aca="true" t="shared" si="4" ref="M10:M73">IF(C10&lt;($M$2*$C$7),IF(D10&lt;$M$2*$D$7,ROUND(B10*$M$6,0),0),0)</f>
        <v>22572</v>
      </c>
      <c r="N10" s="7">
        <f aca="true" t="shared" si="5" ref="N10:N73">J10+K10+L10+M10</f>
        <v>319707</v>
      </c>
    </row>
    <row r="11" spans="1:14" s="107" customFormat="1" ht="15">
      <c r="A11" s="107" t="s">
        <v>4</v>
      </c>
      <c r="B11" s="77">
        <v>255.1</v>
      </c>
      <c r="C11" s="102">
        <v>683375</v>
      </c>
      <c r="D11" s="102">
        <v>45938</v>
      </c>
      <c r="E11" s="103">
        <v>35.6</v>
      </c>
      <c r="F11" s="103">
        <v>35.6</v>
      </c>
      <c r="G11" s="104">
        <v>53</v>
      </c>
      <c r="H11" s="105">
        <v>53</v>
      </c>
      <c r="I11" s="106">
        <v>0.3</v>
      </c>
      <c r="J11" s="7">
        <f t="shared" si="1"/>
        <v>137368</v>
      </c>
      <c r="K11" s="7">
        <f t="shared" si="2"/>
        <v>195121</v>
      </c>
      <c r="L11" s="7">
        <f t="shared" si="3"/>
        <v>300</v>
      </c>
      <c r="M11" s="7">
        <f t="shared" si="4"/>
        <v>48469</v>
      </c>
      <c r="N11" s="7">
        <f t="shared" si="5"/>
        <v>381258</v>
      </c>
    </row>
    <row r="12" spans="1:14" s="107" customFormat="1" ht="15">
      <c r="A12" s="107" t="s">
        <v>5</v>
      </c>
      <c r="B12" s="77">
        <v>744.9</v>
      </c>
      <c r="C12" s="102">
        <v>368534</v>
      </c>
      <c r="D12" s="102">
        <v>51659</v>
      </c>
      <c r="E12" s="103">
        <v>126.3</v>
      </c>
      <c r="F12" s="103">
        <v>126.3</v>
      </c>
      <c r="G12" s="104">
        <v>174</v>
      </c>
      <c r="H12" s="105">
        <v>174</v>
      </c>
      <c r="I12" s="106">
        <v>0</v>
      </c>
      <c r="J12" s="7">
        <f t="shared" si="1"/>
        <v>487347</v>
      </c>
      <c r="K12" s="7">
        <f t="shared" si="2"/>
        <v>640586</v>
      </c>
      <c r="L12" s="7">
        <f t="shared" si="3"/>
        <v>0</v>
      </c>
      <c r="M12" s="7">
        <f t="shared" si="4"/>
        <v>141531</v>
      </c>
      <c r="N12" s="7">
        <f t="shared" si="5"/>
        <v>1269464</v>
      </c>
    </row>
    <row r="13" spans="1:14" s="107" customFormat="1" ht="15">
      <c r="A13" s="107" t="s">
        <v>6</v>
      </c>
      <c r="B13" s="77">
        <v>293.7</v>
      </c>
      <c r="C13" s="102">
        <v>495688</v>
      </c>
      <c r="D13" s="102">
        <v>47311</v>
      </c>
      <c r="E13" s="103">
        <v>35.4</v>
      </c>
      <c r="F13" s="103">
        <v>35.4</v>
      </c>
      <c r="G13" s="104">
        <v>85</v>
      </c>
      <c r="H13" s="105">
        <v>85</v>
      </c>
      <c r="I13" s="106">
        <v>0</v>
      </c>
      <c r="J13" s="7">
        <f t="shared" si="1"/>
        <v>136596</v>
      </c>
      <c r="K13" s="7">
        <f t="shared" si="2"/>
        <v>312930</v>
      </c>
      <c r="L13" s="7">
        <f t="shared" si="3"/>
        <v>0</v>
      </c>
      <c r="M13" s="7">
        <f t="shared" si="4"/>
        <v>55803</v>
      </c>
      <c r="N13" s="7">
        <f t="shared" si="5"/>
        <v>505329</v>
      </c>
    </row>
    <row r="14" spans="1:14" s="107" customFormat="1" ht="15">
      <c r="A14" s="107" t="s">
        <v>7</v>
      </c>
      <c r="B14" s="77">
        <v>756.6</v>
      </c>
      <c r="C14" s="102">
        <v>1817536</v>
      </c>
      <c r="D14" s="102">
        <v>46467</v>
      </c>
      <c r="E14" s="103">
        <v>93.1</v>
      </c>
      <c r="F14" s="103">
        <v>0</v>
      </c>
      <c r="G14" s="104">
        <v>140</v>
      </c>
      <c r="H14" s="105">
        <v>0</v>
      </c>
      <c r="I14" s="106">
        <v>0</v>
      </c>
      <c r="J14" s="7">
        <f t="shared" si="1"/>
        <v>0</v>
      </c>
      <c r="K14" s="7">
        <f t="shared" si="2"/>
        <v>0</v>
      </c>
      <c r="L14" s="7">
        <f t="shared" si="3"/>
        <v>0</v>
      </c>
      <c r="M14" s="7">
        <f t="shared" si="4"/>
        <v>0</v>
      </c>
      <c r="N14" s="7">
        <f t="shared" si="5"/>
        <v>0</v>
      </c>
    </row>
    <row r="15" spans="1:14" s="107" customFormat="1" ht="15">
      <c r="A15" s="107" t="s">
        <v>8</v>
      </c>
      <c r="B15" s="77">
        <v>2436.7</v>
      </c>
      <c r="C15" s="102">
        <v>651371</v>
      </c>
      <c r="D15" s="102">
        <v>97913</v>
      </c>
      <c r="E15" s="103">
        <v>304.1</v>
      </c>
      <c r="F15" s="103">
        <v>0</v>
      </c>
      <c r="G15" s="104">
        <v>61</v>
      </c>
      <c r="H15" s="105">
        <v>0</v>
      </c>
      <c r="I15" s="106">
        <v>1.9</v>
      </c>
      <c r="J15" s="7">
        <f t="shared" si="1"/>
        <v>0</v>
      </c>
      <c r="K15" s="7">
        <f t="shared" si="2"/>
        <v>0</v>
      </c>
      <c r="L15" s="7">
        <f t="shared" si="3"/>
        <v>0</v>
      </c>
      <c r="M15" s="7">
        <f t="shared" si="4"/>
        <v>0</v>
      </c>
      <c r="N15" s="7">
        <f t="shared" si="5"/>
        <v>0</v>
      </c>
    </row>
    <row r="16" spans="1:14" s="107" customFormat="1" ht="15">
      <c r="A16" s="107" t="s">
        <v>9</v>
      </c>
      <c r="B16" s="77">
        <v>315.1</v>
      </c>
      <c r="C16" s="102">
        <v>871060</v>
      </c>
      <c r="D16" s="102">
        <v>52212</v>
      </c>
      <c r="E16" s="103">
        <v>42.1</v>
      </c>
      <c r="F16" s="103">
        <v>42.1</v>
      </c>
      <c r="G16" s="104">
        <v>56</v>
      </c>
      <c r="H16" s="105">
        <v>56</v>
      </c>
      <c r="I16" s="106">
        <v>0</v>
      </c>
      <c r="J16" s="7">
        <f t="shared" si="1"/>
        <v>162449</v>
      </c>
      <c r="K16" s="7">
        <f t="shared" si="2"/>
        <v>206166</v>
      </c>
      <c r="L16" s="7">
        <f t="shared" si="3"/>
        <v>0</v>
      </c>
      <c r="M16" s="7">
        <f t="shared" si="4"/>
        <v>59869</v>
      </c>
      <c r="N16" s="7">
        <f t="shared" si="5"/>
        <v>428484</v>
      </c>
    </row>
    <row r="17" spans="1:14" s="107" customFormat="1" ht="15">
      <c r="A17" s="107" t="s">
        <v>10</v>
      </c>
      <c r="B17" s="77">
        <v>524</v>
      </c>
      <c r="C17" s="102">
        <v>433078</v>
      </c>
      <c r="D17" s="102">
        <v>50650</v>
      </c>
      <c r="E17" s="103">
        <v>124.3</v>
      </c>
      <c r="F17" s="103">
        <v>124.3</v>
      </c>
      <c r="G17" s="104">
        <v>106</v>
      </c>
      <c r="H17" s="105">
        <v>106</v>
      </c>
      <c r="I17" s="106">
        <v>0.4</v>
      </c>
      <c r="J17" s="7">
        <f t="shared" si="1"/>
        <v>479630</v>
      </c>
      <c r="K17" s="7">
        <f t="shared" si="2"/>
        <v>390242</v>
      </c>
      <c r="L17" s="7">
        <f t="shared" si="3"/>
        <v>400</v>
      </c>
      <c r="M17" s="7">
        <f t="shared" si="4"/>
        <v>99560</v>
      </c>
      <c r="N17" s="7">
        <f t="shared" si="5"/>
        <v>969832</v>
      </c>
    </row>
    <row r="18" spans="1:14" s="107" customFormat="1" ht="15">
      <c r="A18" s="107" t="s">
        <v>11</v>
      </c>
      <c r="B18" s="77">
        <v>253.2</v>
      </c>
      <c r="C18" s="102">
        <v>733603</v>
      </c>
      <c r="D18" s="102">
        <v>38487</v>
      </c>
      <c r="E18" s="103">
        <v>32</v>
      </c>
      <c r="F18" s="103">
        <v>32</v>
      </c>
      <c r="G18" s="104">
        <v>73</v>
      </c>
      <c r="H18" s="105">
        <v>73</v>
      </c>
      <c r="I18" s="106">
        <v>0</v>
      </c>
      <c r="J18" s="7">
        <f t="shared" si="1"/>
        <v>123477</v>
      </c>
      <c r="K18" s="7">
        <f t="shared" si="2"/>
        <v>268752</v>
      </c>
      <c r="L18" s="7">
        <f t="shared" si="3"/>
        <v>0</v>
      </c>
      <c r="M18" s="7">
        <f t="shared" si="4"/>
        <v>48108</v>
      </c>
      <c r="N18" s="7">
        <f t="shared" si="5"/>
        <v>440337</v>
      </c>
    </row>
    <row r="19" spans="1:14" s="107" customFormat="1" ht="15">
      <c r="A19" s="107" t="s">
        <v>12</v>
      </c>
      <c r="B19" s="77">
        <v>1099.9</v>
      </c>
      <c r="C19" s="102">
        <v>851061</v>
      </c>
      <c r="D19" s="102">
        <v>77631</v>
      </c>
      <c r="E19" s="103">
        <v>161.6</v>
      </c>
      <c r="F19" s="103">
        <v>161.6</v>
      </c>
      <c r="G19" s="104">
        <v>25</v>
      </c>
      <c r="H19" s="105">
        <v>25</v>
      </c>
      <c r="I19" s="106">
        <v>2.2</v>
      </c>
      <c r="J19" s="7">
        <f t="shared" si="1"/>
        <v>623558</v>
      </c>
      <c r="K19" s="7">
        <f t="shared" si="2"/>
        <v>92038</v>
      </c>
      <c r="L19" s="7">
        <f t="shared" si="3"/>
        <v>2200</v>
      </c>
      <c r="M19" s="7">
        <f t="shared" si="4"/>
        <v>208981</v>
      </c>
      <c r="N19" s="7">
        <f t="shared" si="5"/>
        <v>926777</v>
      </c>
    </row>
    <row r="20" spans="1:14" s="107" customFormat="1" ht="15">
      <c r="A20" s="107" t="s">
        <v>13</v>
      </c>
      <c r="B20" s="77">
        <v>909.5</v>
      </c>
      <c r="C20" s="102">
        <v>653236</v>
      </c>
      <c r="D20" s="102">
        <v>72578</v>
      </c>
      <c r="E20" s="103">
        <v>102.5</v>
      </c>
      <c r="F20" s="103">
        <v>102.5</v>
      </c>
      <c r="G20" s="104">
        <v>59</v>
      </c>
      <c r="H20" s="105">
        <v>59</v>
      </c>
      <c r="I20" s="106">
        <v>0</v>
      </c>
      <c r="J20" s="7">
        <f t="shared" si="1"/>
        <v>395512</v>
      </c>
      <c r="K20" s="7">
        <f t="shared" si="2"/>
        <v>217210</v>
      </c>
      <c r="L20" s="7">
        <f t="shared" si="3"/>
        <v>0</v>
      </c>
      <c r="M20" s="7">
        <f t="shared" si="4"/>
        <v>172805</v>
      </c>
      <c r="N20" s="7">
        <f t="shared" si="5"/>
        <v>785527</v>
      </c>
    </row>
    <row r="21" spans="1:14" s="107" customFormat="1" ht="15">
      <c r="A21" s="107" t="s">
        <v>14</v>
      </c>
      <c r="B21" s="77">
        <v>747.9</v>
      </c>
      <c r="C21" s="102">
        <v>597795</v>
      </c>
      <c r="D21" s="102">
        <v>49404</v>
      </c>
      <c r="E21" s="103">
        <v>91.6</v>
      </c>
      <c r="F21" s="103">
        <v>91.6</v>
      </c>
      <c r="G21" s="104">
        <v>137</v>
      </c>
      <c r="H21" s="105">
        <v>137</v>
      </c>
      <c r="I21" s="106">
        <v>1</v>
      </c>
      <c r="J21" s="7">
        <f t="shared" si="1"/>
        <v>353452</v>
      </c>
      <c r="K21" s="7">
        <f t="shared" si="2"/>
        <v>504370</v>
      </c>
      <c r="L21" s="7">
        <f t="shared" si="3"/>
        <v>1000</v>
      </c>
      <c r="M21" s="7">
        <f t="shared" si="4"/>
        <v>142101</v>
      </c>
      <c r="N21" s="7">
        <f t="shared" si="5"/>
        <v>1000923</v>
      </c>
    </row>
    <row r="22" spans="1:14" s="107" customFormat="1" ht="15">
      <c r="A22" s="107" t="s">
        <v>15</v>
      </c>
      <c r="B22" s="77">
        <v>1294.2</v>
      </c>
      <c r="C22" s="102">
        <v>605131</v>
      </c>
      <c r="D22" s="102">
        <v>56136</v>
      </c>
      <c r="E22" s="103">
        <v>221.7</v>
      </c>
      <c r="F22" s="103">
        <v>221.7</v>
      </c>
      <c r="G22" s="104">
        <v>148</v>
      </c>
      <c r="H22" s="105">
        <v>148</v>
      </c>
      <c r="I22" s="106">
        <v>0</v>
      </c>
      <c r="J22" s="7">
        <f t="shared" si="1"/>
        <v>855463</v>
      </c>
      <c r="K22" s="7">
        <f t="shared" si="2"/>
        <v>544867</v>
      </c>
      <c r="L22" s="7">
        <f t="shared" si="3"/>
        <v>0</v>
      </c>
      <c r="M22" s="7">
        <f t="shared" si="4"/>
        <v>245898</v>
      </c>
      <c r="N22" s="7">
        <f t="shared" si="5"/>
        <v>1646228</v>
      </c>
    </row>
    <row r="23" spans="1:14" s="107" customFormat="1" ht="15">
      <c r="A23" s="107" t="s">
        <v>16</v>
      </c>
      <c r="B23" s="77">
        <v>409.7</v>
      </c>
      <c r="C23" s="102">
        <v>2122621</v>
      </c>
      <c r="D23" s="102">
        <v>43203</v>
      </c>
      <c r="E23" s="103">
        <v>54.6</v>
      </c>
      <c r="F23" s="103">
        <v>0</v>
      </c>
      <c r="G23" s="104">
        <v>72</v>
      </c>
      <c r="H23" s="105">
        <v>0</v>
      </c>
      <c r="I23" s="106">
        <v>1</v>
      </c>
      <c r="J23" s="7">
        <f t="shared" si="1"/>
        <v>0</v>
      </c>
      <c r="K23" s="7">
        <f t="shared" si="2"/>
        <v>0</v>
      </c>
      <c r="L23" s="7">
        <f t="shared" si="3"/>
        <v>0</v>
      </c>
      <c r="M23" s="7">
        <f t="shared" si="4"/>
        <v>0</v>
      </c>
      <c r="N23" s="7">
        <f t="shared" si="5"/>
        <v>0</v>
      </c>
    </row>
    <row r="24" spans="1:14" s="107" customFormat="1" ht="15">
      <c r="A24" s="107" t="s">
        <v>17</v>
      </c>
      <c r="B24" s="77">
        <v>124.5</v>
      </c>
      <c r="C24" s="102">
        <v>703130</v>
      </c>
      <c r="D24" s="102">
        <v>47000</v>
      </c>
      <c r="E24" s="103">
        <v>18.7</v>
      </c>
      <c r="F24" s="103">
        <v>18.7</v>
      </c>
      <c r="G24" s="104">
        <v>39</v>
      </c>
      <c r="H24" s="105">
        <v>39</v>
      </c>
      <c r="I24" s="106">
        <v>0</v>
      </c>
      <c r="J24" s="7">
        <f t="shared" si="1"/>
        <v>72157</v>
      </c>
      <c r="K24" s="7">
        <f t="shared" si="2"/>
        <v>143580</v>
      </c>
      <c r="L24" s="7">
        <f t="shared" si="3"/>
        <v>0</v>
      </c>
      <c r="M24" s="7">
        <f t="shared" si="4"/>
        <v>23655</v>
      </c>
      <c r="N24" s="7">
        <f t="shared" si="5"/>
        <v>239392</v>
      </c>
    </row>
    <row r="25" spans="1:14" s="107" customFormat="1" ht="15">
      <c r="A25" s="107" t="s">
        <v>18</v>
      </c>
      <c r="B25" s="77">
        <v>3610.7</v>
      </c>
      <c r="C25" s="102">
        <v>840993</v>
      </c>
      <c r="D25" s="102">
        <v>91868</v>
      </c>
      <c r="E25" s="103">
        <v>396.6</v>
      </c>
      <c r="F25" s="103">
        <v>0</v>
      </c>
      <c r="G25" s="104">
        <v>47</v>
      </c>
      <c r="H25" s="105">
        <v>0</v>
      </c>
      <c r="I25" s="106">
        <v>4</v>
      </c>
      <c r="J25" s="7">
        <f t="shared" si="1"/>
        <v>0</v>
      </c>
      <c r="K25" s="7">
        <f t="shared" si="2"/>
        <v>0</v>
      </c>
      <c r="L25" s="7">
        <f t="shared" si="3"/>
        <v>0</v>
      </c>
      <c r="M25" s="7">
        <f t="shared" si="4"/>
        <v>0</v>
      </c>
      <c r="N25" s="7">
        <f t="shared" si="5"/>
        <v>0</v>
      </c>
    </row>
    <row r="26" spans="1:14" s="107" customFormat="1" ht="15">
      <c r="A26" s="107" t="s">
        <v>19</v>
      </c>
      <c r="B26" s="77">
        <v>1178.7</v>
      </c>
      <c r="C26" s="102">
        <v>528479</v>
      </c>
      <c r="D26" s="102">
        <v>53125</v>
      </c>
      <c r="E26" s="103">
        <v>160.3</v>
      </c>
      <c r="F26" s="103">
        <v>160.3</v>
      </c>
      <c r="G26" s="104">
        <v>270</v>
      </c>
      <c r="H26" s="105">
        <v>270</v>
      </c>
      <c r="I26" s="106">
        <v>0.8</v>
      </c>
      <c r="J26" s="7">
        <f t="shared" si="1"/>
        <v>618542</v>
      </c>
      <c r="K26" s="7">
        <f t="shared" si="2"/>
        <v>994014</v>
      </c>
      <c r="L26" s="7">
        <f t="shared" si="3"/>
        <v>800</v>
      </c>
      <c r="M26" s="7">
        <f t="shared" si="4"/>
        <v>223953</v>
      </c>
      <c r="N26" s="7">
        <f t="shared" si="5"/>
        <v>1837309</v>
      </c>
    </row>
    <row r="27" spans="1:14" s="107" customFormat="1" ht="15">
      <c r="A27" s="107" t="s">
        <v>20</v>
      </c>
      <c r="B27" s="77">
        <v>247.3</v>
      </c>
      <c r="C27" s="102">
        <v>460459</v>
      </c>
      <c r="D27" s="102">
        <v>52153</v>
      </c>
      <c r="E27" s="103">
        <v>54.9</v>
      </c>
      <c r="F27" s="103">
        <v>54.9</v>
      </c>
      <c r="G27" s="104">
        <v>58</v>
      </c>
      <c r="H27" s="105">
        <v>58</v>
      </c>
      <c r="I27" s="106">
        <v>0.2</v>
      </c>
      <c r="J27" s="7">
        <f t="shared" si="1"/>
        <v>211840</v>
      </c>
      <c r="K27" s="7">
        <f t="shared" si="2"/>
        <v>213529</v>
      </c>
      <c r="L27" s="7">
        <f t="shared" si="3"/>
        <v>200</v>
      </c>
      <c r="M27" s="7">
        <f t="shared" si="4"/>
        <v>46987</v>
      </c>
      <c r="N27" s="7">
        <f t="shared" si="5"/>
        <v>472556</v>
      </c>
    </row>
    <row r="28" spans="1:14" s="107" customFormat="1" ht="15">
      <c r="A28" s="107" t="s">
        <v>21</v>
      </c>
      <c r="B28" s="77">
        <v>30.4</v>
      </c>
      <c r="C28" s="102">
        <v>594083</v>
      </c>
      <c r="D28" s="102">
        <v>40417</v>
      </c>
      <c r="E28" s="103">
        <v>3.2</v>
      </c>
      <c r="F28" s="103">
        <v>3.2</v>
      </c>
      <c r="G28" s="104">
        <v>9</v>
      </c>
      <c r="H28" s="105">
        <v>9</v>
      </c>
      <c r="I28" s="106">
        <v>0</v>
      </c>
      <c r="J28" s="7">
        <f t="shared" si="1"/>
        <v>12348</v>
      </c>
      <c r="K28" s="7">
        <f t="shared" si="2"/>
        <v>33134</v>
      </c>
      <c r="L28" s="7">
        <f t="shared" si="3"/>
        <v>0</v>
      </c>
      <c r="M28" s="7">
        <f t="shared" si="4"/>
        <v>5776</v>
      </c>
      <c r="N28" s="7">
        <f t="shared" si="5"/>
        <v>51258</v>
      </c>
    </row>
    <row r="29" spans="1:14" s="107" customFormat="1" ht="15">
      <c r="A29" s="107" t="s">
        <v>22</v>
      </c>
      <c r="B29" s="77">
        <v>1409.4</v>
      </c>
      <c r="C29" s="102">
        <v>269492</v>
      </c>
      <c r="D29" s="102">
        <v>38750</v>
      </c>
      <c r="E29" s="103">
        <v>221.4</v>
      </c>
      <c r="F29" s="103">
        <v>221.4</v>
      </c>
      <c r="G29" s="104">
        <v>540</v>
      </c>
      <c r="H29" s="105">
        <v>540</v>
      </c>
      <c r="I29" s="106">
        <v>0</v>
      </c>
      <c r="J29" s="7">
        <f t="shared" si="1"/>
        <v>854305</v>
      </c>
      <c r="K29" s="7">
        <f t="shared" si="2"/>
        <v>1988027</v>
      </c>
      <c r="L29" s="7">
        <f t="shared" si="3"/>
        <v>0</v>
      </c>
      <c r="M29" s="7">
        <f t="shared" si="4"/>
        <v>267786</v>
      </c>
      <c r="N29" s="7">
        <f t="shared" si="5"/>
        <v>3110118</v>
      </c>
    </row>
    <row r="30" spans="1:14" s="107" customFormat="1" ht="15">
      <c r="A30" s="107" t="s">
        <v>23</v>
      </c>
      <c r="B30" s="77">
        <v>394.7</v>
      </c>
      <c r="C30" s="102">
        <v>583338</v>
      </c>
      <c r="D30" s="102">
        <v>48333</v>
      </c>
      <c r="E30" s="103">
        <v>48.2</v>
      </c>
      <c r="F30" s="103">
        <v>48.2</v>
      </c>
      <c r="G30" s="104">
        <v>124</v>
      </c>
      <c r="H30" s="105">
        <v>124</v>
      </c>
      <c r="I30" s="106">
        <v>0.6</v>
      </c>
      <c r="J30" s="7">
        <f t="shared" si="1"/>
        <v>185987</v>
      </c>
      <c r="K30" s="7">
        <f t="shared" si="2"/>
        <v>456510</v>
      </c>
      <c r="L30" s="7">
        <f t="shared" si="3"/>
        <v>600</v>
      </c>
      <c r="M30" s="7">
        <f t="shared" si="4"/>
        <v>74993</v>
      </c>
      <c r="N30" s="7">
        <f t="shared" si="5"/>
        <v>718090</v>
      </c>
    </row>
    <row r="31" spans="1:14" s="107" customFormat="1" ht="15">
      <c r="A31" s="107" t="s">
        <v>24</v>
      </c>
      <c r="B31" s="77">
        <v>534.6</v>
      </c>
      <c r="C31" s="102">
        <v>438089</v>
      </c>
      <c r="D31" s="102">
        <v>45850</v>
      </c>
      <c r="E31" s="103">
        <v>84.8</v>
      </c>
      <c r="F31" s="103">
        <v>84.8</v>
      </c>
      <c r="G31" s="104">
        <v>104</v>
      </c>
      <c r="H31" s="105">
        <v>104</v>
      </c>
      <c r="I31" s="106">
        <v>2.1</v>
      </c>
      <c r="J31" s="7">
        <f t="shared" si="1"/>
        <v>327214</v>
      </c>
      <c r="K31" s="7">
        <f t="shared" si="2"/>
        <v>382879</v>
      </c>
      <c r="L31" s="7">
        <f t="shared" si="3"/>
        <v>2100</v>
      </c>
      <c r="M31" s="7">
        <f t="shared" si="4"/>
        <v>101574</v>
      </c>
      <c r="N31" s="7">
        <f t="shared" si="5"/>
        <v>813767</v>
      </c>
    </row>
    <row r="32" spans="1:14" s="107" customFormat="1" ht="15">
      <c r="A32" s="107" t="s">
        <v>25</v>
      </c>
      <c r="B32" s="77">
        <v>1745.7</v>
      </c>
      <c r="C32" s="102">
        <v>566590</v>
      </c>
      <c r="D32" s="102">
        <v>83567</v>
      </c>
      <c r="E32" s="103">
        <v>131</v>
      </c>
      <c r="F32" s="103">
        <v>131</v>
      </c>
      <c r="G32" s="104">
        <v>43</v>
      </c>
      <c r="H32" s="105">
        <v>43</v>
      </c>
      <c r="I32" s="106">
        <v>2</v>
      </c>
      <c r="J32" s="7">
        <f t="shared" si="1"/>
        <v>505483</v>
      </c>
      <c r="K32" s="7">
        <f t="shared" si="2"/>
        <v>158306</v>
      </c>
      <c r="L32" s="7">
        <f t="shared" si="3"/>
        <v>2000</v>
      </c>
      <c r="M32" s="7">
        <f t="shared" si="4"/>
        <v>331683</v>
      </c>
      <c r="N32" s="7">
        <f t="shared" si="5"/>
        <v>997472</v>
      </c>
    </row>
    <row r="33" spans="1:14" s="107" customFormat="1" ht="15">
      <c r="A33" s="107" t="s">
        <v>26</v>
      </c>
      <c r="B33" s="77">
        <v>232.6</v>
      </c>
      <c r="C33" s="102">
        <v>767972</v>
      </c>
      <c r="D33" s="102">
        <v>57083</v>
      </c>
      <c r="E33" s="103">
        <v>43</v>
      </c>
      <c r="F33" s="103">
        <v>43</v>
      </c>
      <c r="G33" s="104">
        <v>35</v>
      </c>
      <c r="H33" s="105">
        <v>35</v>
      </c>
      <c r="I33" s="106">
        <v>0</v>
      </c>
      <c r="J33" s="7">
        <f t="shared" si="1"/>
        <v>165922</v>
      </c>
      <c r="K33" s="7">
        <f t="shared" si="2"/>
        <v>128854</v>
      </c>
      <c r="L33" s="7">
        <f t="shared" si="3"/>
        <v>0</v>
      </c>
      <c r="M33" s="7">
        <f t="shared" si="4"/>
        <v>44194</v>
      </c>
      <c r="N33" s="7">
        <f t="shared" si="5"/>
        <v>338970</v>
      </c>
    </row>
    <row r="34" spans="1:14" s="107" customFormat="1" ht="15">
      <c r="A34" s="107" t="s">
        <v>27</v>
      </c>
      <c r="B34" s="77">
        <v>738.7</v>
      </c>
      <c r="C34" s="102">
        <v>598734</v>
      </c>
      <c r="D34" s="102">
        <v>71875</v>
      </c>
      <c r="E34" s="103">
        <v>95</v>
      </c>
      <c r="F34" s="103">
        <v>95</v>
      </c>
      <c r="G34" s="104">
        <v>33</v>
      </c>
      <c r="H34" s="105">
        <v>33</v>
      </c>
      <c r="I34" s="106">
        <v>0.3</v>
      </c>
      <c r="J34" s="7">
        <f t="shared" si="1"/>
        <v>366572</v>
      </c>
      <c r="K34" s="7">
        <f t="shared" si="2"/>
        <v>121491</v>
      </c>
      <c r="L34" s="7">
        <f t="shared" si="3"/>
        <v>300</v>
      </c>
      <c r="M34" s="7">
        <f t="shared" si="4"/>
        <v>140353</v>
      </c>
      <c r="N34" s="7">
        <f t="shared" si="5"/>
        <v>628716</v>
      </c>
    </row>
    <row r="35" spans="1:14" s="107" customFormat="1" ht="15">
      <c r="A35" s="107" t="s">
        <v>28</v>
      </c>
      <c r="B35" s="77">
        <v>128.5</v>
      </c>
      <c r="C35" s="102">
        <v>2666121</v>
      </c>
      <c r="D35" s="102">
        <v>54722</v>
      </c>
      <c r="E35" s="103">
        <v>14.5</v>
      </c>
      <c r="F35" s="103">
        <v>0</v>
      </c>
      <c r="G35" s="104">
        <v>19</v>
      </c>
      <c r="H35" s="105">
        <v>0</v>
      </c>
      <c r="I35" s="106">
        <v>0.2</v>
      </c>
      <c r="J35" s="7">
        <f t="shared" si="1"/>
        <v>0</v>
      </c>
      <c r="K35" s="7">
        <f t="shared" si="2"/>
        <v>0</v>
      </c>
      <c r="L35" s="7">
        <f t="shared" si="3"/>
        <v>0</v>
      </c>
      <c r="M35" s="7">
        <f t="shared" si="4"/>
        <v>0</v>
      </c>
      <c r="N35" s="7">
        <f t="shared" si="5"/>
        <v>0</v>
      </c>
    </row>
    <row r="36" spans="1:14" s="107" customFormat="1" ht="15">
      <c r="A36" s="107" t="s">
        <v>29</v>
      </c>
      <c r="B36" s="77">
        <v>455.9</v>
      </c>
      <c r="C36" s="102">
        <v>972001</v>
      </c>
      <c r="D36" s="102">
        <v>44766</v>
      </c>
      <c r="E36" s="103">
        <v>65</v>
      </c>
      <c r="F36" s="103">
        <v>65</v>
      </c>
      <c r="G36" s="104">
        <v>142</v>
      </c>
      <c r="H36" s="105">
        <v>142</v>
      </c>
      <c r="I36" s="106">
        <v>0.6</v>
      </c>
      <c r="J36" s="7">
        <f t="shared" si="1"/>
        <v>250812</v>
      </c>
      <c r="K36" s="7">
        <f t="shared" si="2"/>
        <v>522777</v>
      </c>
      <c r="L36" s="7">
        <f t="shared" si="3"/>
        <v>600</v>
      </c>
      <c r="M36" s="7">
        <f t="shared" si="4"/>
        <v>86621</v>
      </c>
      <c r="N36" s="7">
        <f t="shared" si="5"/>
        <v>860810</v>
      </c>
    </row>
    <row r="37" spans="1:14" s="107" customFormat="1" ht="15">
      <c r="A37" s="107" t="s">
        <v>30</v>
      </c>
      <c r="B37" s="77">
        <v>115.3</v>
      </c>
      <c r="C37" s="102">
        <v>851244</v>
      </c>
      <c r="D37" s="102">
        <v>54688</v>
      </c>
      <c r="E37" s="103">
        <v>7.7</v>
      </c>
      <c r="F37" s="103">
        <v>7.7</v>
      </c>
      <c r="G37" s="104">
        <v>14</v>
      </c>
      <c r="H37" s="105">
        <v>14</v>
      </c>
      <c r="I37" s="106">
        <v>0.1</v>
      </c>
      <c r="J37" s="7">
        <f t="shared" si="1"/>
        <v>29712</v>
      </c>
      <c r="K37" s="7">
        <f t="shared" si="2"/>
        <v>51541</v>
      </c>
      <c r="L37" s="7">
        <f t="shared" si="3"/>
        <v>100</v>
      </c>
      <c r="M37" s="7">
        <f t="shared" si="4"/>
        <v>21907</v>
      </c>
      <c r="N37" s="7">
        <f t="shared" si="5"/>
        <v>103260</v>
      </c>
    </row>
    <row r="38" spans="1:14" s="107" customFormat="1" ht="15">
      <c r="A38" s="107" t="s">
        <v>31</v>
      </c>
      <c r="B38" s="77">
        <v>1095</v>
      </c>
      <c r="C38" s="102">
        <v>434227</v>
      </c>
      <c r="D38" s="102">
        <v>80214</v>
      </c>
      <c r="E38" s="103">
        <v>101.4</v>
      </c>
      <c r="F38" s="103">
        <v>101.4</v>
      </c>
      <c r="G38" s="104">
        <v>31</v>
      </c>
      <c r="H38" s="105">
        <v>31</v>
      </c>
      <c r="I38" s="106">
        <v>1</v>
      </c>
      <c r="J38" s="7">
        <f t="shared" si="1"/>
        <v>391267</v>
      </c>
      <c r="K38" s="7">
        <f t="shared" si="2"/>
        <v>114127</v>
      </c>
      <c r="L38" s="7">
        <f t="shared" si="3"/>
        <v>1000</v>
      </c>
      <c r="M38" s="7">
        <f t="shared" si="4"/>
        <v>208050</v>
      </c>
      <c r="N38" s="7">
        <f t="shared" si="5"/>
        <v>714444</v>
      </c>
    </row>
    <row r="39" spans="1:14" s="107" customFormat="1" ht="15">
      <c r="A39" s="107" t="s">
        <v>32</v>
      </c>
      <c r="B39" s="77">
        <v>0</v>
      </c>
      <c r="C39" s="102" t="s">
        <v>320</v>
      </c>
      <c r="D39" s="102">
        <v>40654</v>
      </c>
      <c r="E39" s="103">
        <v>0</v>
      </c>
      <c r="F39" s="103">
        <v>0</v>
      </c>
      <c r="G39" s="104">
        <v>0</v>
      </c>
      <c r="H39" s="105">
        <v>0</v>
      </c>
      <c r="I39" s="106">
        <v>0</v>
      </c>
      <c r="J39" s="7">
        <f t="shared" si="1"/>
        <v>0</v>
      </c>
      <c r="K39" s="7">
        <f t="shared" si="2"/>
        <v>0</v>
      </c>
      <c r="L39" s="7">
        <f t="shared" si="3"/>
        <v>0</v>
      </c>
      <c r="M39" s="7">
        <f t="shared" si="4"/>
        <v>0</v>
      </c>
      <c r="N39" s="7">
        <f t="shared" si="5"/>
        <v>0</v>
      </c>
    </row>
    <row r="40" spans="1:14" s="107" customFormat="1" ht="15">
      <c r="A40" s="107" t="s">
        <v>33</v>
      </c>
      <c r="B40" s="77">
        <v>447.8</v>
      </c>
      <c r="C40" s="102">
        <v>717924</v>
      </c>
      <c r="D40" s="102">
        <v>46492</v>
      </c>
      <c r="E40" s="103">
        <v>87</v>
      </c>
      <c r="F40" s="103">
        <v>87</v>
      </c>
      <c r="G40" s="104">
        <v>109</v>
      </c>
      <c r="H40" s="105">
        <v>109</v>
      </c>
      <c r="I40" s="106">
        <v>0</v>
      </c>
      <c r="J40" s="7">
        <f t="shared" si="1"/>
        <v>335703</v>
      </c>
      <c r="K40" s="7">
        <f t="shared" si="2"/>
        <v>401287</v>
      </c>
      <c r="L40" s="7">
        <f t="shared" si="3"/>
        <v>0</v>
      </c>
      <c r="M40" s="7">
        <f t="shared" si="4"/>
        <v>85082</v>
      </c>
      <c r="N40" s="7">
        <f t="shared" si="5"/>
        <v>822072</v>
      </c>
    </row>
    <row r="41" spans="1:14" s="107" customFormat="1" ht="15">
      <c r="A41" s="107" t="s">
        <v>34</v>
      </c>
      <c r="B41" s="77">
        <v>510.1</v>
      </c>
      <c r="C41" s="102">
        <v>553051</v>
      </c>
      <c r="D41" s="102">
        <v>46339</v>
      </c>
      <c r="E41" s="103">
        <v>70.3</v>
      </c>
      <c r="F41" s="103">
        <v>70.3</v>
      </c>
      <c r="G41" s="104">
        <v>113</v>
      </c>
      <c r="H41" s="105">
        <v>113</v>
      </c>
      <c r="I41" s="106">
        <v>1.1</v>
      </c>
      <c r="J41" s="7">
        <f t="shared" si="1"/>
        <v>271263</v>
      </c>
      <c r="K41" s="7">
        <f t="shared" si="2"/>
        <v>416013</v>
      </c>
      <c r="L41" s="7">
        <f t="shared" si="3"/>
        <v>1100</v>
      </c>
      <c r="M41" s="7">
        <f t="shared" si="4"/>
        <v>96919</v>
      </c>
      <c r="N41" s="7">
        <f t="shared" si="5"/>
        <v>785295</v>
      </c>
    </row>
    <row r="42" spans="1:14" s="107" customFormat="1" ht="15">
      <c r="A42" s="107" t="s">
        <v>35</v>
      </c>
      <c r="B42" s="77">
        <v>604.1</v>
      </c>
      <c r="C42" s="102">
        <v>638017</v>
      </c>
      <c r="D42" s="102">
        <v>67163</v>
      </c>
      <c r="E42" s="103">
        <v>79</v>
      </c>
      <c r="F42" s="103">
        <v>79</v>
      </c>
      <c r="G42" s="104">
        <v>51</v>
      </c>
      <c r="H42" s="105">
        <v>51</v>
      </c>
      <c r="I42" s="106">
        <v>2</v>
      </c>
      <c r="J42" s="7">
        <f t="shared" si="1"/>
        <v>304833</v>
      </c>
      <c r="K42" s="7">
        <f t="shared" si="2"/>
        <v>187758</v>
      </c>
      <c r="L42" s="7">
        <f t="shared" si="3"/>
        <v>2000</v>
      </c>
      <c r="M42" s="7">
        <f t="shared" si="4"/>
        <v>114779</v>
      </c>
      <c r="N42" s="7">
        <f t="shared" si="5"/>
        <v>609370</v>
      </c>
    </row>
    <row r="43" spans="1:14" s="107" customFormat="1" ht="15">
      <c r="A43" s="107" t="s">
        <v>36</v>
      </c>
      <c r="B43" s="77">
        <v>298.3</v>
      </c>
      <c r="C43" s="102">
        <v>841295</v>
      </c>
      <c r="D43" s="102">
        <v>62583</v>
      </c>
      <c r="E43" s="103">
        <v>26.4</v>
      </c>
      <c r="F43" s="103">
        <v>26.4</v>
      </c>
      <c r="G43" s="104">
        <v>14</v>
      </c>
      <c r="H43" s="105">
        <v>14</v>
      </c>
      <c r="I43" s="106">
        <v>0.2</v>
      </c>
      <c r="J43" s="7">
        <f t="shared" si="1"/>
        <v>101868</v>
      </c>
      <c r="K43" s="7">
        <f t="shared" si="2"/>
        <v>51541</v>
      </c>
      <c r="L43" s="7">
        <f t="shared" si="3"/>
        <v>200</v>
      </c>
      <c r="M43" s="7">
        <f t="shared" si="4"/>
        <v>56677</v>
      </c>
      <c r="N43" s="7">
        <f t="shared" si="5"/>
        <v>210286</v>
      </c>
    </row>
    <row r="44" spans="1:14" s="107" customFormat="1" ht="15">
      <c r="A44" s="107" t="s">
        <v>37</v>
      </c>
      <c r="B44" s="77">
        <v>91.7</v>
      </c>
      <c r="C44" s="102">
        <v>2589120</v>
      </c>
      <c r="D44" s="102">
        <v>45227</v>
      </c>
      <c r="E44" s="103">
        <v>12.2</v>
      </c>
      <c r="F44" s="103">
        <v>0</v>
      </c>
      <c r="G44" s="104">
        <v>20</v>
      </c>
      <c r="H44" s="105">
        <v>0</v>
      </c>
      <c r="I44" s="106">
        <v>0.8</v>
      </c>
      <c r="J44" s="7">
        <f t="shared" si="1"/>
        <v>0</v>
      </c>
      <c r="K44" s="7">
        <f t="shared" si="2"/>
        <v>0</v>
      </c>
      <c r="L44" s="7">
        <f t="shared" si="3"/>
        <v>0</v>
      </c>
      <c r="M44" s="7">
        <f t="shared" si="4"/>
        <v>0</v>
      </c>
      <c r="N44" s="7">
        <f t="shared" si="5"/>
        <v>0</v>
      </c>
    </row>
    <row r="45" spans="1:14" s="107" customFormat="1" ht="15">
      <c r="A45" s="107" t="s">
        <v>38</v>
      </c>
      <c r="B45" s="77">
        <v>133.1</v>
      </c>
      <c r="C45" s="102">
        <v>2987535</v>
      </c>
      <c r="D45" s="102">
        <v>55938</v>
      </c>
      <c r="E45" s="103">
        <v>11.2</v>
      </c>
      <c r="F45" s="103">
        <v>0</v>
      </c>
      <c r="G45" s="104">
        <v>5</v>
      </c>
      <c r="H45" s="105">
        <v>0</v>
      </c>
      <c r="I45" s="106">
        <v>1</v>
      </c>
      <c r="J45" s="7">
        <f t="shared" si="1"/>
        <v>0</v>
      </c>
      <c r="K45" s="7">
        <f t="shared" si="2"/>
        <v>0</v>
      </c>
      <c r="L45" s="7">
        <f t="shared" si="3"/>
        <v>0</v>
      </c>
      <c r="M45" s="7">
        <f t="shared" si="4"/>
        <v>0</v>
      </c>
      <c r="N45" s="7">
        <f t="shared" si="5"/>
        <v>0</v>
      </c>
    </row>
    <row r="46" spans="1:14" s="107" customFormat="1" ht="15">
      <c r="A46" s="107" t="s">
        <v>39</v>
      </c>
      <c r="B46" s="77">
        <v>813</v>
      </c>
      <c r="C46" s="102">
        <v>282370</v>
      </c>
      <c r="D46" s="102">
        <v>45172</v>
      </c>
      <c r="E46" s="103">
        <v>138</v>
      </c>
      <c r="F46" s="103">
        <v>138</v>
      </c>
      <c r="G46" s="104">
        <v>233</v>
      </c>
      <c r="H46" s="105">
        <v>233</v>
      </c>
      <c r="I46" s="106">
        <v>0</v>
      </c>
      <c r="J46" s="7">
        <f t="shared" si="1"/>
        <v>532494</v>
      </c>
      <c r="K46" s="7">
        <f t="shared" si="2"/>
        <v>857797</v>
      </c>
      <c r="L46" s="7">
        <f t="shared" si="3"/>
        <v>0</v>
      </c>
      <c r="M46" s="7">
        <f t="shared" si="4"/>
        <v>154470</v>
      </c>
      <c r="N46" s="7">
        <f t="shared" si="5"/>
        <v>1544761</v>
      </c>
    </row>
    <row r="47" spans="1:14" s="107" customFormat="1" ht="15">
      <c r="A47" s="107" t="s">
        <v>40</v>
      </c>
      <c r="B47" s="77">
        <v>63.8</v>
      </c>
      <c r="C47" s="102">
        <v>729724</v>
      </c>
      <c r="D47" s="102">
        <v>40156</v>
      </c>
      <c r="E47" s="103">
        <v>7.2</v>
      </c>
      <c r="F47" s="103">
        <v>7.2</v>
      </c>
      <c r="G47" s="104">
        <v>0</v>
      </c>
      <c r="H47" s="105">
        <v>0</v>
      </c>
      <c r="I47" s="106">
        <v>0</v>
      </c>
      <c r="J47" s="7">
        <f t="shared" si="1"/>
        <v>27782</v>
      </c>
      <c r="K47" s="7">
        <f t="shared" si="2"/>
        <v>0</v>
      </c>
      <c r="L47" s="7">
        <f t="shared" si="3"/>
        <v>0</v>
      </c>
      <c r="M47" s="7">
        <f t="shared" si="4"/>
        <v>12122</v>
      </c>
      <c r="N47" s="7">
        <f t="shared" si="5"/>
        <v>39904</v>
      </c>
    </row>
    <row r="48" spans="1:14" s="107" customFormat="1" ht="15">
      <c r="A48" s="107" t="s">
        <v>41</v>
      </c>
      <c r="B48" s="77">
        <v>972.6</v>
      </c>
      <c r="C48" s="102">
        <v>506190</v>
      </c>
      <c r="D48" s="102">
        <v>75092</v>
      </c>
      <c r="E48" s="103">
        <v>139.7</v>
      </c>
      <c r="F48" s="103">
        <v>139.7</v>
      </c>
      <c r="G48" s="104">
        <v>29</v>
      </c>
      <c r="H48" s="105">
        <v>29</v>
      </c>
      <c r="I48" s="106">
        <v>3</v>
      </c>
      <c r="J48" s="7">
        <f t="shared" si="1"/>
        <v>539053</v>
      </c>
      <c r="K48" s="7">
        <f t="shared" si="2"/>
        <v>106764</v>
      </c>
      <c r="L48" s="7">
        <f t="shared" si="3"/>
        <v>3000</v>
      </c>
      <c r="M48" s="7">
        <f t="shared" si="4"/>
        <v>184794</v>
      </c>
      <c r="N48" s="7">
        <f t="shared" si="5"/>
        <v>833611</v>
      </c>
    </row>
    <row r="49" spans="1:14" s="107" customFormat="1" ht="15">
      <c r="A49" s="107" t="s">
        <v>42</v>
      </c>
      <c r="B49" s="77">
        <v>583.3</v>
      </c>
      <c r="C49" s="102">
        <v>735244</v>
      </c>
      <c r="D49" s="102">
        <v>58516</v>
      </c>
      <c r="E49" s="103">
        <v>98.7</v>
      </c>
      <c r="F49" s="103">
        <v>98.7</v>
      </c>
      <c r="G49" s="104">
        <v>62</v>
      </c>
      <c r="H49" s="105">
        <v>62</v>
      </c>
      <c r="I49" s="106">
        <v>1</v>
      </c>
      <c r="J49" s="7">
        <f t="shared" si="1"/>
        <v>380849</v>
      </c>
      <c r="K49" s="7">
        <f t="shared" si="2"/>
        <v>228255</v>
      </c>
      <c r="L49" s="7">
        <f t="shared" si="3"/>
        <v>1000</v>
      </c>
      <c r="M49" s="7">
        <f t="shared" si="4"/>
        <v>110827</v>
      </c>
      <c r="N49" s="7">
        <f t="shared" si="5"/>
        <v>720931</v>
      </c>
    </row>
    <row r="50" spans="1:14" s="107" customFormat="1" ht="15">
      <c r="A50" s="107" t="s">
        <v>43</v>
      </c>
      <c r="B50" s="77">
        <v>390.5</v>
      </c>
      <c r="C50" s="102">
        <v>628435</v>
      </c>
      <c r="D50" s="102">
        <v>60333</v>
      </c>
      <c r="E50" s="103">
        <v>48.6</v>
      </c>
      <c r="F50" s="103">
        <v>48.6</v>
      </c>
      <c r="G50" s="104">
        <v>24</v>
      </c>
      <c r="H50" s="105">
        <v>24</v>
      </c>
      <c r="I50" s="106">
        <v>0</v>
      </c>
      <c r="J50" s="7">
        <f t="shared" si="1"/>
        <v>187530</v>
      </c>
      <c r="K50" s="7">
        <f t="shared" si="2"/>
        <v>88357</v>
      </c>
      <c r="L50" s="7">
        <f t="shared" si="3"/>
        <v>0</v>
      </c>
      <c r="M50" s="7">
        <f t="shared" si="4"/>
        <v>74195</v>
      </c>
      <c r="N50" s="7">
        <f t="shared" si="5"/>
        <v>350082</v>
      </c>
    </row>
    <row r="51" spans="1:14" s="107" customFormat="1" ht="15">
      <c r="A51" s="107" t="s">
        <v>44</v>
      </c>
      <c r="B51" s="77">
        <v>1916.4</v>
      </c>
      <c r="C51" s="102">
        <v>349534</v>
      </c>
      <c r="D51" s="102">
        <v>42849</v>
      </c>
      <c r="E51" s="103">
        <v>356.4</v>
      </c>
      <c r="F51" s="103">
        <v>356.4</v>
      </c>
      <c r="G51" s="104">
        <v>591</v>
      </c>
      <c r="H51" s="105">
        <v>591</v>
      </c>
      <c r="I51" s="106">
        <v>4</v>
      </c>
      <c r="J51" s="7">
        <f t="shared" si="1"/>
        <v>1375223</v>
      </c>
      <c r="K51" s="7">
        <f t="shared" si="2"/>
        <v>2175785</v>
      </c>
      <c r="L51" s="7">
        <f t="shared" si="3"/>
        <v>4000</v>
      </c>
      <c r="M51" s="7">
        <f t="shared" si="4"/>
        <v>364116</v>
      </c>
      <c r="N51" s="7">
        <f t="shared" si="5"/>
        <v>3919124</v>
      </c>
    </row>
    <row r="52" spans="1:14" s="107" customFormat="1" ht="15">
      <c r="A52" s="107" t="s">
        <v>45</v>
      </c>
      <c r="B52" s="77">
        <v>40.5</v>
      </c>
      <c r="C52" s="102">
        <v>997835</v>
      </c>
      <c r="D52" s="102">
        <v>44688</v>
      </c>
      <c r="E52" s="103">
        <v>9.4</v>
      </c>
      <c r="F52" s="103">
        <v>9.4</v>
      </c>
      <c r="G52" s="104">
        <v>8</v>
      </c>
      <c r="H52" s="105">
        <v>8</v>
      </c>
      <c r="I52" s="106">
        <v>0</v>
      </c>
      <c r="J52" s="7">
        <f t="shared" si="1"/>
        <v>36271</v>
      </c>
      <c r="K52" s="7">
        <f t="shared" si="2"/>
        <v>29452</v>
      </c>
      <c r="L52" s="7">
        <f t="shared" si="3"/>
        <v>0</v>
      </c>
      <c r="M52" s="7">
        <f t="shared" si="4"/>
        <v>7695</v>
      </c>
      <c r="N52" s="7">
        <f t="shared" si="5"/>
        <v>73418</v>
      </c>
    </row>
    <row r="53" spans="1:14" s="107" customFormat="1" ht="15">
      <c r="A53" s="107" t="s">
        <v>46</v>
      </c>
      <c r="B53" s="77">
        <v>347.5</v>
      </c>
      <c r="C53" s="102">
        <v>405534</v>
      </c>
      <c r="D53" s="102">
        <v>42260</v>
      </c>
      <c r="E53" s="103">
        <v>37.5</v>
      </c>
      <c r="F53" s="103">
        <v>37.5</v>
      </c>
      <c r="G53" s="104">
        <v>129</v>
      </c>
      <c r="H53" s="105">
        <v>129</v>
      </c>
      <c r="I53" s="106">
        <v>0</v>
      </c>
      <c r="J53" s="7">
        <f t="shared" si="1"/>
        <v>144699</v>
      </c>
      <c r="K53" s="7">
        <f t="shared" si="2"/>
        <v>474918</v>
      </c>
      <c r="L53" s="7">
        <f t="shared" si="3"/>
        <v>0</v>
      </c>
      <c r="M53" s="7">
        <f t="shared" si="4"/>
        <v>66025</v>
      </c>
      <c r="N53" s="7">
        <f t="shared" si="5"/>
        <v>685642</v>
      </c>
    </row>
    <row r="54" spans="1:14" s="107" customFormat="1" ht="15">
      <c r="A54" s="107" t="s">
        <v>47</v>
      </c>
      <c r="B54" s="77">
        <v>112.4</v>
      </c>
      <c r="C54" s="102">
        <v>585755</v>
      </c>
      <c r="D54" s="102">
        <v>42143</v>
      </c>
      <c r="E54" s="103">
        <v>14</v>
      </c>
      <c r="F54" s="103">
        <v>14</v>
      </c>
      <c r="G54" s="104">
        <v>35</v>
      </c>
      <c r="H54" s="105">
        <v>35</v>
      </c>
      <c r="I54" s="106">
        <v>0</v>
      </c>
      <c r="J54" s="7">
        <f t="shared" si="1"/>
        <v>54021</v>
      </c>
      <c r="K54" s="7">
        <f t="shared" si="2"/>
        <v>128854</v>
      </c>
      <c r="L54" s="7">
        <f t="shared" si="3"/>
        <v>0</v>
      </c>
      <c r="M54" s="7">
        <f t="shared" si="4"/>
        <v>21356</v>
      </c>
      <c r="N54" s="7">
        <f t="shared" si="5"/>
        <v>204231</v>
      </c>
    </row>
    <row r="55" spans="1:14" s="107" customFormat="1" ht="15">
      <c r="A55" s="107" t="s">
        <v>48</v>
      </c>
      <c r="B55" s="77">
        <v>4976.1</v>
      </c>
      <c r="C55" s="102">
        <v>667362</v>
      </c>
      <c r="D55" s="102">
        <v>52418</v>
      </c>
      <c r="E55" s="103">
        <v>728.9</v>
      </c>
      <c r="F55" s="103">
        <v>728.9</v>
      </c>
      <c r="G55" s="104">
        <v>957</v>
      </c>
      <c r="H55" s="105">
        <v>957</v>
      </c>
      <c r="I55" s="106">
        <v>122</v>
      </c>
      <c r="J55" s="7">
        <f t="shared" si="1"/>
        <v>2812570</v>
      </c>
      <c r="K55" s="7">
        <f t="shared" si="2"/>
        <v>3523226</v>
      </c>
      <c r="L55" s="7">
        <f t="shared" si="3"/>
        <v>122000</v>
      </c>
      <c r="M55" s="7">
        <f t="shared" si="4"/>
        <v>945459</v>
      </c>
      <c r="N55" s="7">
        <f t="shared" si="5"/>
        <v>7403255</v>
      </c>
    </row>
    <row r="56" spans="1:14" s="107" customFormat="1" ht="15">
      <c r="A56" s="107" t="s">
        <v>49</v>
      </c>
      <c r="B56" s="77">
        <v>1337.2</v>
      </c>
      <c r="C56" s="102">
        <v>963867</v>
      </c>
      <c r="D56" s="102">
        <v>41818</v>
      </c>
      <c r="E56" s="103">
        <v>214.5</v>
      </c>
      <c r="F56" s="103">
        <v>214.5</v>
      </c>
      <c r="G56" s="104">
        <v>374</v>
      </c>
      <c r="H56" s="105">
        <v>374</v>
      </c>
      <c r="I56" s="106">
        <v>4</v>
      </c>
      <c r="J56" s="7">
        <f t="shared" si="1"/>
        <v>827680</v>
      </c>
      <c r="K56" s="7">
        <f t="shared" si="2"/>
        <v>1376893</v>
      </c>
      <c r="L56" s="7">
        <f t="shared" si="3"/>
        <v>4000</v>
      </c>
      <c r="M56" s="7">
        <f t="shared" si="4"/>
        <v>254068</v>
      </c>
      <c r="N56" s="7">
        <f t="shared" si="5"/>
        <v>2462641</v>
      </c>
    </row>
    <row r="57" spans="1:14" s="107" customFormat="1" ht="15">
      <c r="A57" s="107" t="s">
        <v>50</v>
      </c>
      <c r="B57" s="77">
        <v>224.7</v>
      </c>
      <c r="C57" s="102">
        <v>613710</v>
      </c>
      <c r="D57" s="102">
        <v>60313</v>
      </c>
      <c r="E57" s="103">
        <v>41.3</v>
      </c>
      <c r="F57" s="103">
        <v>41.3</v>
      </c>
      <c r="G57" s="104">
        <v>9</v>
      </c>
      <c r="H57" s="105">
        <v>9</v>
      </c>
      <c r="I57" s="106">
        <v>0</v>
      </c>
      <c r="J57" s="7">
        <f t="shared" si="1"/>
        <v>159362</v>
      </c>
      <c r="K57" s="7">
        <f t="shared" si="2"/>
        <v>33134</v>
      </c>
      <c r="L57" s="7">
        <f t="shared" si="3"/>
        <v>0</v>
      </c>
      <c r="M57" s="7">
        <f t="shared" si="4"/>
        <v>42693</v>
      </c>
      <c r="N57" s="7">
        <f t="shared" si="5"/>
        <v>235189</v>
      </c>
    </row>
    <row r="58" spans="1:14" s="107" customFormat="1" ht="15">
      <c r="A58" s="107" t="s">
        <v>51</v>
      </c>
      <c r="B58" s="77">
        <v>91.1</v>
      </c>
      <c r="C58" s="102">
        <v>745775</v>
      </c>
      <c r="D58" s="102">
        <v>50556</v>
      </c>
      <c r="E58" s="103">
        <v>13.1</v>
      </c>
      <c r="F58" s="103">
        <v>13.1</v>
      </c>
      <c r="G58" s="104">
        <v>16</v>
      </c>
      <c r="H58" s="105">
        <v>16</v>
      </c>
      <c r="I58" s="106">
        <v>0</v>
      </c>
      <c r="J58" s="7">
        <f t="shared" si="1"/>
        <v>50548</v>
      </c>
      <c r="K58" s="7">
        <f t="shared" si="2"/>
        <v>58905</v>
      </c>
      <c r="L58" s="7">
        <f t="shared" si="3"/>
        <v>0</v>
      </c>
      <c r="M58" s="7">
        <f t="shared" si="4"/>
        <v>17309</v>
      </c>
      <c r="N58" s="7">
        <f t="shared" si="5"/>
        <v>126762</v>
      </c>
    </row>
    <row r="59" spans="1:14" s="107" customFormat="1" ht="15">
      <c r="A59" s="107" t="s">
        <v>52</v>
      </c>
      <c r="B59" s="77">
        <v>110.8</v>
      </c>
      <c r="C59" s="102">
        <v>641714</v>
      </c>
      <c r="D59" s="102">
        <v>41667</v>
      </c>
      <c r="E59" s="103">
        <v>25.5</v>
      </c>
      <c r="F59" s="103">
        <v>25.5</v>
      </c>
      <c r="G59" s="104">
        <v>42</v>
      </c>
      <c r="H59" s="105">
        <v>42</v>
      </c>
      <c r="I59" s="106">
        <v>0.5</v>
      </c>
      <c r="J59" s="7">
        <f t="shared" si="1"/>
        <v>98396</v>
      </c>
      <c r="K59" s="7">
        <f t="shared" si="2"/>
        <v>154624</v>
      </c>
      <c r="L59" s="7">
        <f t="shared" si="3"/>
        <v>500</v>
      </c>
      <c r="M59" s="7">
        <f t="shared" si="4"/>
        <v>21052</v>
      </c>
      <c r="N59" s="7">
        <f t="shared" si="5"/>
        <v>274572</v>
      </c>
    </row>
    <row r="60" spans="1:14" s="107" customFormat="1" ht="15">
      <c r="A60" s="107" t="s">
        <v>53</v>
      </c>
      <c r="B60" s="77">
        <v>207.7</v>
      </c>
      <c r="C60" s="102">
        <v>570962</v>
      </c>
      <c r="D60" s="102">
        <v>40809</v>
      </c>
      <c r="E60" s="103">
        <v>37.3</v>
      </c>
      <c r="F60" s="103">
        <v>37.3</v>
      </c>
      <c r="G60" s="104">
        <v>66</v>
      </c>
      <c r="H60" s="105">
        <v>66</v>
      </c>
      <c r="I60" s="106">
        <v>0.3</v>
      </c>
      <c r="J60" s="7">
        <f t="shared" si="1"/>
        <v>143928</v>
      </c>
      <c r="K60" s="7">
        <f t="shared" si="2"/>
        <v>242981</v>
      </c>
      <c r="L60" s="7">
        <f t="shared" si="3"/>
        <v>300</v>
      </c>
      <c r="M60" s="7">
        <f t="shared" si="4"/>
        <v>39463</v>
      </c>
      <c r="N60" s="7">
        <f t="shared" si="5"/>
        <v>426672</v>
      </c>
    </row>
    <row r="61" spans="1:14" s="107" customFormat="1" ht="15">
      <c r="A61" s="107" t="s">
        <v>54</v>
      </c>
      <c r="B61" s="77">
        <v>886.8</v>
      </c>
      <c r="C61" s="102">
        <v>422936</v>
      </c>
      <c r="D61" s="102">
        <v>63239</v>
      </c>
      <c r="E61" s="103">
        <v>143.1</v>
      </c>
      <c r="F61" s="103">
        <v>143.1</v>
      </c>
      <c r="G61" s="104">
        <v>62</v>
      </c>
      <c r="H61" s="105">
        <v>62</v>
      </c>
      <c r="I61" s="106">
        <v>1.7</v>
      </c>
      <c r="J61" s="7">
        <f t="shared" si="1"/>
        <v>552173</v>
      </c>
      <c r="K61" s="7">
        <f t="shared" si="2"/>
        <v>228255</v>
      </c>
      <c r="L61" s="7">
        <f t="shared" si="3"/>
        <v>1700</v>
      </c>
      <c r="M61" s="7">
        <f t="shared" si="4"/>
        <v>168492</v>
      </c>
      <c r="N61" s="7">
        <f t="shared" si="5"/>
        <v>950620</v>
      </c>
    </row>
    <row r="62" spans="1:14" s="107" customFormat="1" ht="15">
      <c r="A62" s="107" t="s">
        <v>55</v>
      </c>
      <c r="B62" s="77">
        <v>790.6</v>
      </c>
      <c r="C62" s="102">
        <v>589742</v>
      </c>
      <c r="D62" s="102">
        <v>64737</v>
      </c>
      <c r="E62" s="103">
        <v>125.3</v>
      </c>
      <c r="F62" s="103">
        <v>125.3</v>
      </c>
      <c r="G62" s="104">
        <v>78</v>
      </c>
      <c r="H62" s="105">
        <v>78</v>
      </c>
      <c r="I62" s="106">
        <v>0</v>
      </c>
      <c r="J62" s="7">
        <f t="shared" si="1"/>
        <v>483489</v>
      </c>
      <c r="K62" s="7">
        <f t="shared" si="2"/>
        <v>287159</v>
      </c>
      <c r="L62" s="7">
        <f t="shared" si="3"/>
        <v>0</v>
      </c>
      <c r="M62" s="7">
        <f t="shared" si="4"/>
        <v>150214</v>
      </c>
      <c r="N62" s="7">
        <f t="shared" si="5"/>
        <v>920862</v>
      </c>
    </row>
    <row r="63" spans="1:14" s="107" customFormat="1" ht="15">
      <c r="A63" s="107" t="s">
        <v>56</v>
      </c>
      <c r="B63" s="77">
        <v>272.8</v>
      </c>
      <c r="C63" s="102">
        <v>660615</v>
      </c>
      <c r="D63" s="102">
        <v>53889</v>
      </c>
      <c r="E63" s="103">
        <v>39.7</v>
      </c>
      <c r="F63" s="103">
        <v>39.7</v>
      </c>
      <c r="G63" s="104">
        <v>58</v>
      </c>
      <c r="H63" s="105">
        <v>58</v>
      </c>
      <c r="I63" s="106">
        <v>1</v>
      </c>
      <c r="J63" s="7">
        <f t="shared" si="1"/>
        <v>153188</v>
      </c>
      <c r="K63" s="7">
        <f t="shared" si="2"/>
        <v>213529</v>
      </c>
      <c r="L63" s="7">
        <f t="shared" si="3"/>
        <v>1000</v>
      </c>
      <c r="M63" s="7">
        <f t="shared" si="4"/>
        <v>51832</v>
      </c>
      <c r="N63" s="7">
        <f t="shared" si="5"/>
        <v>419549</v>
      </c>
    </row>
    <row r="64" spans="1:14" s="107" customFormat="1" ht="15">
      <c r="A64" s="107" t="s">
        <v>57</v>
      </c>
      <c r="B64" s="77">
        <v>6469.4</v>
      </c>
      <c r="C64" s="102">
        <v>437088</v>
      </c>
      <c r="D64" s="102">
        <v>61625</v>
      </c>
      <c r="E64" s="103">
        <v>982.5</v>
      </c>
      <c r="F64" s="103">
        <v>982.5</v>
      </c>
      <c r="G64" s="104">
        <v>852</v>
      </c>
      <c r="H64" s="105">
        <v>852</v>
      </c>
      <c r="I64" s="106">
        <v>48</v>
      </c>
      <c r="J64" s="7">
        <f t="shared" si="1"/>
        <v>3791124</v>
      </c>
      <c r="K64" s="7">
        <f t="shared" si="2"/>
        <v>3136665</v>
      </c>
      <c r="L64" s="7">
        <f t="shared" si="3"/>
        <v>48000</v>
      </c>
      <c r="M64" s="7">
        <f t="shared" si="4"/>
        <v>1229186</v>
      </c>
      <c r="N64" s="7">
        <f t="shared" si="5"/>
        <v>8204975</v>
      </c>
    </row>
    <row r="65" spans="1:14" s="107" customFormat="1" ht="15">
      <c r="A65" s="107" t="s">
        <v>58</v>
      </c>
      <c r="B65" s="77">
        <v>0</v>
      </c>
      <c r="C65" s="102" t="s">
        <v>320</v>
      </c>
      <c r="D65" s="102">
        <v>40654</v>
      </c>
      <c r="E65" s="103">
        <v>0</v>
      </c>
      <c r="F65" s="103">
        <v>0</v>
      </c>
      <c r="G65" s="104">
        <v>0</v>
      </c>
      <c r="H65" s="105">
        <v>0</v>
      </c>
      <c r="I65" s="106">
        <v>0</v>
      </c>
      <c r="J65" s="7">
        <f t="shared" si="1"/>
        <v>0</v>
      </c>
      <c r="K65" s="7">
        <f t="shared" si="2"/>
        <v>0</v>
      </c>
      <c r="L65" s="7">
        <f t="shared" si="3"/>
        <v>0</v>
      </c>
      <c r="M65" s="7">
        <f t="shared" si="4"/>
        <v>0</v>
      </c>
      <c r="N65" s="7">
        <f t="shared" si="5"/>
        <v>0</v>
      </c>
    </row>
    <row r="66" spans="1:14" s="107" customFormat="1" ht="15">
      <c r="A66" s="107" t="s">
        <v>59</v>
      </c>
      <c r="B66" s="77">
        <v>2.7</v>
      </c>
      <c r="C66" s="102">
        <v>6954335</v>
      </c>
      <c r="D66" s="102">
        <v>40654</v>
      </c>
      <c r="E66" s="103">
        <v>0</v>
      </c>
      <c r="F66" s="103">
        <v>0</v>
      </c>
      <c r="G66" s="104">
        <v>1</v>
      </c>
      <c r="H66" s="105">
        <v>0</v>
      </c>
      <c r="I66" s="106">
        <v>0</v>
      </c>
      <c r="J66" s="7">
        <f t="shared" si="1"/>
        <v>0</v>
      </c>
      <c r="K66" s="7">
        <f t="shared" si="2"/>
        <v>0</v>
      </c>
      <c r="L66" s="7">
        <f t="shared" si="3"/>
        <v>0</v>
      </c>
      <c r="M66" s="7">
        <f t="shared" si="4"/>
        <v>0</v>
      </c>
      <c r="N66" s="7">
        <f t="shared" si="5"/>
        <v>0</v>
      </c>
    </row>
    <row r="67" spans="1:14" s="107" customFormat="1" ht="15">
      <c r="A67" s="107" t="s">
        <v>60</v>
      </c>
      <c r="B67" s="77">
        <v>64.6</v>
      </c>
      <c r="C67" s="102">
        <v>411384</v>
      </c>
      <c r="D67" s="102">
        <v>42292</v>
      </c>
      <c r="E67" s="103">
        <v>4.7</v>
      </c>
      <c r="F67" s="103">
        <v>4.7</v>
      </c>
      <c r="G67" s="104">
        <v>17</v>
      </c>
      <c r="H67" s="105">
        <v>17</v>
      </c>
      <c r="I67" s="106">
        <v>0.2</v>
      </c>
      <c r="J67" s="7">
        <f t="shared" si="1"/>
        <v>18136</v>
      </c>
      <c r="K67" s="7">
        <f t="shared" si="2"/>
        <v>62586</v>
      </c>
      <c r="L67" s="7">
        <f t="shared" si="3"/>
        <v>200</v>
      </c>
      <c r="M67" s="7">
        <f t="shared" si="4"/>
        <v>12274</v>
      </c>
      <c r="N67" s="7">
        <f t="shared" si="5"/>
        <v>93196</v>
      </c>
    </row>
    <row r="68" spans="1:14" s="107" customFormat="1" ht="15">
      <c r="A68" s="107" t="s">
        <v>61</v>
      </c>
      <c r="B68" s="77">
        <v>3299.8</v>
      </c>
      <c r="C68" s="102">
        <v>788913</v>
      </c>
      <c r="D68" s="102">
        <v>57050</v>
      </c>
      <c r="E68" s="103">
        <v>379.9</v>
      </c>
      <c r="F68" s="103">
        <v>379.9</v>
      </c>
      <c r="G68" s="104">
        <v>704</v>
      </c>
      <c r="H68" s="105">
        <v>704</v>
      </c>
      <c r="I68" s="106">
        <v>76</v>
      </c>
      <c r="J68" s="7">
        <f t="shared" si="1"/>
        <v>1465901</v>
      </c>
      <c r="K68" s="7">
        <f t="shared" si="2"/>
        <v>2591798</v>
      </c>
      <c r="L68" s="7">
        <f t="shared" si="3"/>
        <v>76000</v>
      </c>
      <c r="M68" s="7">
        <f t="shared" si="4"/>
        <v>626962</v>
      </c>
      <c r="N68" s="7">
        <f t="shared" si="5"/>
        <v>4760661</v>
      </c>
    </row>
    <row r="69" spans="1:14" s="107" customFormat="1" ht="15">
      <c r="A69" s="107" t="s">
        <v>62</v>
      </c>
      <c r="B69" s="77">
        <v>170.2</v>
      </c>
      <c r="C69" s="102">
        <v>1524518</v>
      </c>
      <c r="D69" s="102">
        <v>57578</v>
      </c>
      <c r="E69" s="103">
        <v>25.5</v>
      </c>
      <c r="F69" s="103">
        <v>0</v>
      </c>
      <c r="G69" s="104">
        <v>15</v>
      </c>
      <c r="H69" s="105">
        <v>0</v>
      </c>
      <c r="I69" s="106">
        <v>0.2</v>
      </c>
      <c r="J69" s="7">
        <f t="shared" si="1"/>
        <v>0</v>
      </c>
      <c r="K69" s="7">
        <f t="shared" si="2"/>
        <v>0</v>
      </c>
      <c r="L69" s="7">
        <f t="shared" si="3"/>
        <v>0</v>
      </c>
      <c r="M69" s="7">
        <f t="shared" si="4"/>
        <v>0</v>
      </c>
      <c r="N69" s="7">
        <f t="shared" si="5"/>
        <v>0</v>
      </c>
    </row>
    <row r="70" spans="1:14" s="107" customFormat="1" ht="15">
      <c r="A70" s="107" t="s">
        <v>63</v>
      </c>
      <c r="B70" s="77">
        <v>53.1</v>
      </c>
      <c r="C70" s="102">
        <v>673580</v>
      </c>
      <c r="D70" s="102">
        <v>42708</v>
      </c>
      <c r="E70" s="103">
        <v>13.1</v>
      </c>
      <c r="F70" s="103">
        <v>13.1</v>
      </c>
      <c r="G70" s="104">
        <v>9</v>
      </c>
      <c r="H70" s="105">
        <v>9</v>
      </c>
      <c r="I70" s="106">
        <v>0</v>
      </c>
      <c r="J70" s="7">
        <f t="shared" si="1"/>
        <v>50548</v>
      </c>
      <c r="K70" s="7">
        <f t="shared" si="2"/>
        <v>33134</v>
      </c>
      <c r="L70" s="7">
        <f t="shared" si="3"/>
        <v>0</v>
      </c>
      <c r="M70" s="7">
        <f t="shared" si="4"/>
        <v>10089</v>
      </c>
      <c r="N70" s="7">
        <f t="shared" si="5"/>
        <v>93771</v>
      </c>
    </row>
    <row r="71" spans="1:14" s="107" customFormat="1" ht="15">
      <c r="A71" s="107" t="s">
        <v>64</v>
      </c>
      <c r="B71" s="77">
        <v>381.1</v>
      </c>
      <c r="C71" s="102">
        <v>761519</v>
      </c>
      <c r="D71" s="102">
        <v>67448</v>
      </c>
      <c r="E71" s="103">
        <v>47.2</v>
      </c>
      <c r="F71" s="103">
        <v>47.2</v>
      </c>
      <c r="G71" s="104">
        <v>16</v>
      </c>
      <c r="H71" s="105">
        <v>16</v>
      </c>
      <c r="I71" s="106">
        <v>0</v>
      </c>
      <c r="J71" s="7">
        <f t="shared" si="1"/>
        <v>182128</v>
      </c>
      <c r="K71" s="7">
        <f t="shared" si="2"/>
        <v>58905</v>
      </c>
      <c r="L71" s="7">
        <f t="shared" si="3"/>
        <v>0</v>
      </c>
      <c r="M71" s="7">
        <f t="shared" si="4"/>
        <v>72409</v>
      </c>
      <c r="N71" s="7">
        <f t="shared" si="5"/>
        <v>313442</v>
      </c>
    </row>
    <row r="72" spans="1:14" s="107" customFormat="1" ht="15">
      <c r="A72" s="107" t="s">
        <v>65</v>
      </c>
      <c r="B72" s="77">
        <v>945.6</v>
      </c>
      <c r="C72" s="102">
        <v>859194</v>
      </c>
      <c r="D72" s="102">
        <v>83609</v>
      </c>
      <c r="E72" s="103">
        <v>137.9</v>
      </c>
      <c r="F72" s="103">
        <v>137.9</v>
      </c>
      <c r="G72" s="104">
        <v>33</v>
      </c>
      <c r="H72" s="105">
        <v>33</v>
      </c>
      <c r="I72" s="106">
        <v>19.9</v>
      </c>
      <c r="J72" s="7">
        <f t="shared" si="1"/>
        <v>532108</v>
      </c>
      <c r="K72" s="7">
        <f t="shared" si="2"/>
        <v>121491</v>
      </c>
      <c r="L72" s="7">
        <f t="shared" si="3"/>
        <v>19900</v>
      </c>
      <c r="M72" s="7">
        <f t="shared" si="4"/>
        <v>179664</v>
      </c>
      <c r="N72" s="7">
        <f t="shared" si="5"/>
        <v>853163</v>
      </c>
    </row>
    <row r="73" spans="1:14" s="107" customFormat="1" ht="15">
      <c r="A73" s="107" t="s">
        <v>66</v>
      </c>
      <c r="B73" s="77">
        <v>386.9</v>
      </c>
      <c r="C73" s="102">
        <v>695322</v>
      </c>
      <c r="D73" s="102">
        <v>71705</v>
      </c>
      <c r="E73" s="103">
        <v>45.9</v>
      </c>
      <c r="F73" s="103">
        <v>45.9</v>
      </c>
      <c r="G73" s="104">
        <v>26</v>
      </c>
      <c r="H73" s="105">
        <v>26</v>
      </c>
      <c r="I73" s="106">
        <v>0.1</v>
      </c>
      <c r="J73" s="7">
        <f t="shared" si="1"/>
        <v>177112</v>
      </c>
      <c r="K73" s="7">
        <f t="shared" si="2"/>
        <v>95720</v>
      </c>
      <c r="L73" s="7">
        <f t="shared" si="3"/>
        <v>100</v>
      </c>
      <c r="M73" s="7">
        <f t="shared" si="4"/>
        <v>73511</v>
      </c>
      <c r="N73" s="7">
        <f t="shared" si="5"/>
        <v>346443</v>
      </c>
    </row>
    <row r="74" spans="1:14" s="107" customFormat="1" ht="15">
      <c r="A74" s="107" t="s">
        <v>67</v>
      </c>
      <c r="B74" s="77">
        <v>25.3</v>
      </c>
      <c r="C74" s="102">
        <v>2266318</v>
      </c>
      <c r="D74" s="102">
        <v>69375</v>
      </c>
      <c r="E74" s="103">
        <v>5</v>
      </c>
      <c r="F74" s="103">
        <v>0</v>
      </c>
      <c r="G74" s="104">
        <v>0</v>
      </c>
      <c r="H74" s="105">
        <v>0</v>
      </c>
      <c r="I74" s="106">
        <v>0</v>
      </c>
      <c r="J74" s="7">
        <f aca="true" t="shared" si="6" ref="J74:J137">IF(C74&lt;($M$2*$C$7),IF(D74&lt;$M$2*$D$7,ROUND(E74*$J$6,0),0),0)</f>
        <v>0</v>
      </c>
      <c r="K74" s="7">
        <f aca="true" t="shared" si="7" ref="K74:K137">IF(C74&lt;($M$2*$C$7),IF(D74&lt;$M$2*$D$7,ROUND(G74*$K$6,0),0),0)</f>
        <v>0</v>
      </c>
      <c r="L74" s="7">
        <f aca="true" t="shared" si="8" ref="L74:L137">IF(C74&lt;($M$2*$C$7),IF(D74&lt;$M$2*$D$7,ROUND(I74*$L$6,0),0),0)</f>
        <v>0</v>
      </c>
      <c r="M74" s="7">
        <f aca="true" t="shared" si="9" ref="M74:M137">IF(C74&lt;($M$2*$C$7),IF(D74&lt;$M$2*$D$7,ROUND(B74*$M$6,0),0),0)</f>
        <v>0</v>
      </c>
      <c r="N74" s="7">
        <f aca="true" t="shared" si="10" ref="N74:N137">J74+K74+L74+M74</f>
        <v>0</v>
      </c>
    </row>
    <row r="75" spans="1:14" s="107" customFormat="1" ht="15">
      <c r="A75" s="107" t="s">
        <v>68</v>
      </c>
      <c r="B75" s="77">
        <v>55.6</v>
      </c>
      <c r="C75" s="102">
        <v>1457279</v>
      </c>
      <c r="D75" s="102">
        <v>53750</v>
      </c>
      <c r="E75" s="103">
        <v>4.5</v>
      </c>
      <c r="F75" s="103">
        <v>0</v>
      </c>
      <c r="G75" s="104">
        <v>5</v>
      </c>
      <c r="H75" s="105">
        <v>0</v>
      </c>
      <c r="I75" s="106">
        <v>0</v>
      </c>
      <c r="J75" s="7">
        <f t="shared" si="6"/>
        <v>0</v>
      </c>
      <c r="K75" s="7">
        <f t="shared" si="7"/>
        <v>0</v>
      </c>
      <c r="L75" s="7">
        <f t="shared" si="8"/>
        <v>0</v>
      </c>
      <c r="M75" s="7">
        <f t="shared" si="9"/>
        <v>0</v>
      </c>
      <c r="N75" s="7">
        <f t="shared" si="10"/>
        <v>0</v>
      </c>
    </row>
    <row r="76" spans="1:14" s="107" customFormat="1" ht="15">
      <c r="A76" s="107" t="s">
        <v>69</v>
      </c>
      <c r="B76" s="77">
        <v>249.7</v>
      </c>
      <c r="C76" s="102">
        <v>617595</v>
      </c>
      <c r="D76" s="102">
        <v>38000</v>
      </c>
      <c r="E76" s="103">
        <v>38.9</v>
      </c>
      <c r="F76" s="103">
        <v>38.9</v>
      </c>
      <c r="G76" s="104">
        <v>97</v>
      </c>
      <c r="H76" s="105">
        <v>97</v>
      </c>
      <c r="I76" s="106">
        <v>0.2</v>
      </c>
      <c r="J76" s="7">
        <f t="shared" si="6"/>
        <v>150101</v>
      </c>
      <c r="K76" s="7">
        <f t="shared" si="7"/>
        <v>357109</v>
      </c>
      <c r="L76" s="7">
        <f t="shared" si="8"/>
        <v>200</v>
      </c>
      <c r="M76" s="7">
        <f t="shared" si="9"/>
        <v>47443</v>
      </c>
      <c r="N76" s="7">
        <f t="shared" si="10"/>
        <v>554853</v>
      </c>
    </row>
    <row r="77" spans="1:14" s="107" customFormat="1" ht="15">
      <c r="A77" s="107" t="s">
        <v>70</v>
      </c>
      <c r="B77" s="77">
        <v>10.7</v>
      </c>
      <c r="C77" s="102">
        <v>1118231</v>
      </c>
      <c r="D77" s="102">
        <v>34750</v>
      </c>
      <c r="E77" s="103">
        <v>2</v>
      </c>
      <c r="F77" s="103">
        <v>0</v>
      </c>
      <c r="G77" s="104">
        <v>0</v>
      </c>
      <c r="H77" s="105">
        <v>0</v>
      </c>
      <c r="I77" s="106">
        <v>0</v>
      </c>
      <c r="J77" s="7">
        <f t="shared" si="6"/>
        <v>0</v>
      </c>
      <c r="K77" s="7">
        <f t="shared" si="7"/>
        <v>0</v>
      </c>
      <c r="L77" s="7">
        <f t="shared" si="8"/>
        <v>0</v>
      </c>
      <c r="M77" s="7">
        <f t="shared" si="9"/>
        <v>0</v>
      </c>
      <c r="N77" s="7">
        <f t="shared" si="10"/>
        <v>0</v>
      </c>
    </row>
    <row r="78" spans="1:14" s="107" customFormat="1" ht="15">
      <c r="A78" s="107" t="s">
        <v>71</v>
      </c>
      <c r="B78" s="77">
        <v>611</v>
      </c>
      <c r="C78" s="102">
        <v>739723</v>
      </c>
      <c r="D78" s="102">
        <v>53631</v>
      </c>
      <c r="E78" s="103">
        <v>85.8</v>
      </c>
      <c r="F78" s="103">
        <v>85.8</v>
      </c>
      <c r="G78" s="104">
        <v>100</v>
      </c>
      <c r="H78" s="105">
        <v>100</v>
      </c>
      <c r="I78" s="106">
        <v>1.2</v>
      </c>
      <c r="J78" s="7">
        <f t="shared" si="6"/>
        <v>331072</v>
      </c>
      <c r="K78" s="7">
        <f t="shared" si="7"/>
        <v>368153</v>
      </c>
      <c r="L78" s="7">
        <f t="shared" si="8"/>
        <v>1200</v>
      </c>
      <c r="M78" s="7">
        <f t="shared" si="9"/>
        <v>116090</v>
      </c>
      <c r="N78" s="7">
        <f t="shared" si="10"/>
        <v>816515</v>
      </c>
    </row>
    <row r="79" spans="1:14" s="107" customFormat="1" ht="15">
      <c r="A79" s="107" t="s">
        <v>72</v>
      </c>
      <c r="B79" s="77">
        <v>971.1</v>
      </c>
      <c r="C79" s="102">
        <v>592851</v>
      </c>
      <c r="D79" s="102">
        <v>54722</v>
      </c>
      <c r="E79" s="103">
        <v>137</v>
      </c>
      <c r="F79" s="103">
        <v>137</v>
      </c>
      <c r="G79" s="104">
        <v>149</v>
      </c>
      <c r="H79" s="105">
        <v>149</v>
      </c>
      <c r="I79" s="106">
        <v>3</v>
      </c>
      <c r="J79" s="7">
        <f t="shared" si="6"/>
        <v>528635</v>
      </c>
      <c r="K79" s="7">
        <f t="shared" si="7"/>
        <v>548548</v>
      </c>
      <c r="L79" s="7">
        <f t="shared" si="8"/>
        <v>3000</v>
      </c>
      <c r="M79" s="7">
        <f t="shared" si="9"/>
        <v>184509</v>
      </c>
      <c r="N79" s="7">
        <f t="shared" si="10"/>
        <v>1264692</v>
      </c>
    </row>
    <row r="80" spans="1:14" s="107" customFormat="1" ht="15">
      <c r="A80" s="107" t="s">
        <v>73</v>
      </c>
      <c r="B80" s="77">
        <v>712.4</v>
      </c>
      <c r="C80" s="102">
        <v>504992</v>
      </c>
      <c r="D80" s="102">
        <v>56875</v>
      </c>
      <c r="E80" s="103">
        <v>73.2</v>
      </c>
      <c r="F80" s="103">
        <v>73.2</v>
      </c>
      <c r="G80" s="104">
        <v>75</v>
      </c>
      <c r="H80" s="105">
        <v>75</v>
      </c>
      <c r="I80" s="106">
        <v>4</v>
      </c>
      <c r="J80" s="7">
        <f t="shared" si="6"/>
        <v>282453</v>
      </c>
      <c r="K80" s="7">
        <f t="shared" si="7"/>
        <v>276115</v>
      </c>
      <c r="L80" s="7">
        <f t="shared" si="8"/>
        <v>4000</v>
      </c>
      <c r="M80" s="7">
        <f t="shared" si="9"/>
        <v>135356</v>
      </c>
      <c r="N80" s="7">
        <f t="shared" si="10"/>
        <v>697924</v>
      </c>
    </row>
    <row r="81" spans="1:14" s="107" customFormat="1" ht="15">
      <c r="A81" s="107" t="s">
        <v>74</v>
      </c>
      <c r="B81" s="77">
        <v>26.1</v>
      </c>
      <c r="C81" s="102">
        <v>2349833</v>
      </c>
      <c r="D81" s="102">
        <v>47500</v>
      </c>
      <c r="E81" s="103">
        <v>5.1</v>
      </c>
      <c r="F81" s="103">
        <v>0</v>
      </c>
      <c r="G81" s="104">
        <v>7</v>
      </c>
      <c r="H81" s="105">
        <v>0</v>
      </c>
      <c r="I81" s="106">
        <v>0</v>
      </c>
      <c r="J81" s="7">
        <f t="shared" si="6"/>
        <v>0</v>
      </c>
      <c r="K81" s="7">
        <f t="shared" si="7"/>
        <v>0</v>
      </c>
      <c r="L81" s="7">
        <f t="shared" si="8"/>
        <v>0</v>
      </c>
      <c r="M81" s="7">
        <f t="shared" si="9"/>
        <v>0</v>
      </c>
      <c r="N81" s="7">
        <f t="shared" si="10"/>
        <v>0</v>
      </c>
    </row>
    <row r="82" spans="1:14" s="107" customFormat="1" ht="15">
      <c r="A82" s="107" t="s">
        <v>75</v>
      </c>
      <c r="B82" s="77">
        <v>2117.2</v>
      </c>
      <c r="C82" s="102">
        <v>740425</v>
      </c>
      <c r="D82" s="102">
        <v>63088</v>
      </c>
      <c r="E82" s="103">
        <v>318.4</v>
      </c>
      <c r="F82" s="103">
        <v>318.4</v>
      </c>
      <c r="G82" s="104">
        <v>208</v>
      </c>
      <c r="H82" s="105">
        <v>208</v>
      </c>
      <c r="I82" s="106">
        <v>5.9</v>
      </c>
      <c r="J82" s="7">
        <f t="shared" si="6"/>
        <v>1228594</v>
      </c>
      <c r="K82" s="7">
        <f t="shared" si="7"/>
        <v>765759</v>
      </c>
      <c r="L82" s="7">
        <f t="shared" si="8"/>
        <v>5900</v>
      </c>
      <c r="M82" s="7">
        <f t="shared" si="9"/>
        <v>402268</v>
      </c>
      <c r="N82" s="7">
        <f t="shared" si="10"/>
        <v>2402521</v>
      </c>
    </row>
    <row r="83" spans="1:14" s="107" customFormat="1" ht="15">
      <c r="A83" s="107" t="s">
        <v>76</v>
      </c>
      <c r="B83" s="77">
        <v>1062.3</v>
      </c>
      <c r="C83" s="102">
        <v>404845</v>
      </c>
      <c r="D83" s="102">
        <v>44788</v>
      </c>
      <c r="E83" s="103">
        <v>191.8</v>
      </c>
      <c r="F83" s="103">
        <v>191.8</v>
      </c>
      <c r="G83" s="104">
        <v>331</v>
      </c>
      <c r="H83" s="105">
        <v>331</v>
      </c>
      <c r="I83" s="106">
        <v>2</v>
      </c>
      <c r="J83" s="7">
        <f t="shared" si="6"/>
        <v>740089</v>
      </c>
      <c r="K83" s="7">
        <f t="shared" si="7"/>
        <v>1218587</v>
      </c>
      <c r="L83" s="7">
        <f t="shared" si="8"/>
        <v>2000</v>
      </c>
      <c r="M83" s="7">
        <f t="shared" si="9"/>
        <v>201837</v>
      </c>
      <c r="N83" s="7">
        <f t="shared" si="10"/>
        <v>2162513</v>
      </c>
    </row>
    <row r="84" spans="1:14" s="107" customFormat="1" ht="15">
      <c r="A84" s="107" t="s">
        <v>77</v>
      </c>
      <c r="B84" s="77">
        <v>329.1</v>
      </c>
      <c r="C84" s="102">
        <v>655902</v>
      </c>
      <c r="D84" s="102">
        <v>55476</v>
      </c>
      <c r="E84" s="103">
        <v>50.2</v>
      </c>
      <c r="F84" s="103">
        <v>50.2</v>
      </c>
      <c r="G84" s="104">
        <v>74</v>
      </c>
      <c r="H84" s="105">
        <v>74</v>
      </c>
      <c r="I84" s="106">
        <v>1.2</v>
      </c>
      <c r="J84" s="7">
        <f t="shared" si="6"/>
        <v>193704</v>
      </c>
      <c r="K84" s="7">
        <f t="shared" si="7"/>
        <v>272433</v>
      </c>
      <c r="L84" s="7">
        <f t="shared" si="8"/>
        <v>1200</v>
      </c>
      <c r="M84" s="7">
        <f t="shared" si="9"/>
        <v>62529</v>
      </c>
      <c r="N84" s="7">
        <f t="shared" si="10"/>
        <v>529866</v>
      </c>
    </row>
    <row r="85" spans="1:14" s="107" customFormat="1" ht="15">
      <c r="A85" s="107" t="s">
        <v>78</v>
      </c>
      <c r="B85" s="77">
        <v>276.2</v>
      </c>
      <c r="C85" s="102">
        <v>761686</v>
      </c>
      <c r="D85" s="102">
        <v>71471</v>
      </c>
      <c r="E85" s="103">
        <v>40.4</v>
      </c>
      <c r="F85" s="103">
        <v>40.4</v>
      </c>
      <c r="G85" s="104">
        <v>41</v>
      </c>
      <c r="H85" s="105">
        <v>41</v>
      </c>
      <c r="I85" s="106">
        <v>0.3</v>
      </c>
      <c r="J85" s="7">
        <f t="shared" si="6"/>
        <v>155889</v>
      </c>
      <c r="K85" s="7">
        <f t="shared" si="7"/>
        <v>150943</v>
      </c>
      <c r="L85" s="7">
        <f t="shared" si="8"/>
        <v>300</v>
      </c>
      <c r="M85" s="7">
        <f t="shared" si="9"/>
        <v>52478</v>
      </c>
      <c r="N85" s="7">
        <f t="shared" si="10"/>
        <v>359610</v>
      </c>
    </row>
    <row r="86" spans="1:14" s="107" customFormat="1" ht="15">
      <c r="A86" s="107" t="s">
        <v>79</v>
      </c>
      <c r="B86" s="77">
        <v>123.4</v>
      </c>
      <c r="C86" s="102">
        <v>1867858</v>
      </c>
      <c r="D86" s="102">
        <v>46979</v>
      </c>
      <c r="E86" s="103">
        <v>17.5</v>
      </c>
      <c r="F86" s="103">
        <v>0</v>
      </c>
      <c r="G86" s="104">
        <v>24</v>
      </c>
      <c r="H86" s="105">
        <v>0</v>
      </c>
      <c r="I86" s="106">
        <v>0.3</v>
      </c>
      <c r="J86" s="7">
        <f t="shared" si="6"/>
        <v>0</v>
      </c>
      <c r="K86" s="7">
        <f t="shared" si="7"/>
        <v>0</v>
      </c>
      <c r="L86" s="7">
        <f t="shared" si="8"/>
        <v>0</v>
      </c>
      <c r="M86" s="7">
        <f t="shared" si="9"/>
        <v>0</v>
      </c>
      <c r="N86" s="7">
        <f t="shared" si="10"/>
        <v>0</v>
      </c>
    </row>
    <row r="87" spans="1:14" s="107" customFormat="1" ht="15">
      <c r="A87" s="107" t="s">
        <v>80</v>
      </c>
      <c r="B87" s="77">
        <v>1324.5</v>
      </c>
      <c r="C87" s="102">
        <v>413642</v>
      </c>
      <c r="D87" s="102">
        <v>41698</v>
      </c>
      <c r="E87" s="103">
        <v>198.3</v>
      </c>
      <c r="F87" s="103">
        <v>198.3</v>
      </c>
      <c r="G87" s="104">
        <v>571</v>
      </c>
      <c r="H87" s="105">
        <v>571</v>
      </c>
      <c r="I87" s="106">
        <v>7</v>
      </c>
      <c r="J87" s="7">
        <f t="shared" si="6"/>
        <v>765170</v>
      </c>
      <c r="K87" s="7">
        <f t="shared" si="7"/>
        <v>2102154</v>
      </c>
      <c r="L87" s="7">
        <f t="shared" si="8"/>
        <v>7000</v>
      </c>
      <c r="M87" s="7">
        <f t="shared" si="9"/>
        <v>251655</v>
      </c>
      <c r="N87" s="7">
        <f t="shared" si="10"/>
        <v>3125979</v>
      </c>
    </row>
    <row r="88" spans="1:14" s="107" customFormat="1" ht="15">
      <c r="A88" s="107" t="s">
        <v>81</v>
      </c>
      <c r="B88" s="77">
        <v>145</v>
      </c>
      <c r="C88" s="102">
        <v>2927565</v>
      </c>
      <c r="D88" s="102">
        <v>49167</v>
      </c>
      <c r="E88" s="103">
        <v>8.6</v>
      </c>
      <c r="F88" s="103">
        <v>0</v>
      </c>
      <c r="G88" s="104">
        <v>26</v>
      </c>
      <c r="H88" s="105">
        <v>0</v>
      </c>
      <c r="I88" s="106">
        <v>0</v>
      </c>
      <c r="J88" s="7">
        <f t="shared" si="6"/>
        <v>0</v>
      </c>
      <c r="K88" s="7">
        <f t="shared" si="7"/>
        <v>0</v>
      </c>
      <c r="L88" s="7">
        <f t="shared" si="8"/>
        <v>0</v>
      </c>
      <c r="M88" s="7">
        <f t="shared" si="9"/>
        <v>0</v>
      </c>
      <c r="N88" s="7">
        <f t="shared" si="10"/>
        <v>0</v>
      </c>
    </row>
    <row r="89" spans="1:14" s="107" customFormat="1" ht="15">
      <c r="A89" s="107" t="s">
        <v>82</v>
      </c>
      <c r="B89" s="77">
        <v>650.3</v>
      </c>
      <c r="C89" s="102">
        <v>570215</v>
      </c>
      <c r="D89" s="102">
        <v>63808</v>
      </c>
      <c r="E89" s="103">
        <v>91.2</v>
      </c>
      <c r="F89" s="103">
        <v>91.2</v>
      </c>
      <c r="G89" s="104">
        <v>35</v>
      </c>
      <c r="H89" s="105">
        <v>35</v>
      </c>
      <c r="I89" s="106">
        <v>0</v>
      </c>
      <c r="J89" s="7">
        <f t="shared" si="6"/>
        <v>351909</v>
      </c>
      <c r="K89" s="7">
        <f t="shared" si="7"/>
        <v>128854</v>
      </c>
      <c r="L89" s="7">
        <f t="shared" si="8"/>
        <v>0</v>
      </c>
      <c r="M89" s="7">
        <f t="shared" si="9"/>
        <v>123557</v>
      </c>
      <c r="N89" s="7">
        <f t="shared" si="10"/>
        <v>604320</v>
      </c>
    </row>
    <row r="90" spans="1:14" s="107" customFormat="1" ht="15">
      <c r="A90" s="107" t="s">
        <v>83</v>
      </c>
      <c r="B90" s="77">
        <v>1174</v>
      </c>
      <c r="C90" s="102">
        <v>1258706</v>
      </c>
      <c r="D90" s="102">
        <v>56554</v>
      </c>
      <c r="E90" s="103">
        <v>150.4</v>
      </c>
      <c r="F90" s="103">
        <v>0</v>
      </c>
      <c r="G90" s="104">
        <v>120</v>
      </c>
      <c r="H90" s="105">
        <v>0</v>
      </c>
      <c r="I90" s="106">
        <v>4</v>
      </c>
      <c r="J90" s="7">
        <f t="shared" si="6"/>
        <v>0</v>
      </c>
      <c r="K90" s="7">
        <f t="shared" si="7"/>
        <v>0</v>
      </c>
      <c r="L90" s="7">
        <f t="shared" si="8"/>
        <v>0</v>
      </c>
      <c r="M90" s="7">
        <f t="shared" si="9"/>
        <v>0</v>
      </c>
      <c r="N90" s="7">
        <f t="shared" si="10"/>
        <v>0</v>
      </c>
    </row>
    <row r="91" spans="1:14" s="107" customFormat="1" ht="15">
      <c r="A91" s="107" t="s">
        <v>84</v>
      </c>
      <c r="B91" s="77">
        <v>536.7</v>
      </c>
      <c r="C91" s="102">
        <v>814426</v>
      </c>
      <c r="D91" s="102">
        <v>51712</v>
      </c>
      <c r="E91" s="103">
        <v>76.9</v>
      </c>
      <c r="F91" s="103">
        <v>76.9</v>
      </c>
      <c r="G91" s="104">
        <v>93</v>
      </c>
      <c r="H91" s="105">
        <v>93</v>
      </c>
      <c r="I91" s="106">
        <v>0</v>
      </c>
      <c r="J91" s="7">
        <f t="shared" si="6"/>
        <v>296730</v>
      </c>
      <c r="K91" s="7">
        <f t="shared" si="7"/>
        <v>342382</v>
      </c>
      <c r="L91" s="7">
        <f t="shared" si="8"/>
        <v>0</v>
      </c>
      <c r="M91" s="7">
        <f t="shared" si="9"/>
        <v>101973</v>
      </c>
      <c r="N91" s="7">
        <f t="shared" si="10"/>
        <v>741085</v>
      </c>
    </row>
    <row r="92" spans="1:14" s="107" customFormat="1" ht="15">
      <c r="A92" s="107" t="s">
        <v>85</v>
      </c>
      <c r="B92" s="77">
        <v>103.1</v>
      </c>
      <c r="C92" s="102">
        <v>537962</v>
      </c>
      <c r="D92" s="102">
        <v>50469</v>
      </c>
      <c r="E92" s="103">
        <v>12.8</v>
      </c>
      <c r="F92" s="103">
        <v>12.8</v>
      </c>
      <c r="G92" s="104">
        <v>25</v>
      </c>
      <c r="H92" s="105">
        <v>25</v>
      </c>
      <c r="I92" s="106">
        <v>0.3</v>
      </c>
      <c r="J92" s="7">
        <f t="shared" si="6"/>
        <v>49391</v>
      </c>
      <c r="K92" s="7">
        <f t="shared" si="7"/>
        <v>92038</v>
      </c>
      <c r="L92" s="7">
        <f t="shared" si="8"/>
        <v>300</v>
      </c>
      <c r="M92" s="7">
        <f t="shared" si="9"/>
        <v>19589</v>
      </c>
      <c r="N92" s="7">
        <f t="shared" si="10"/>
        <v>161318</v>
      </c>
    </row>
    <row r="93" spans="1:14" s="107" customFormat="1" ht="15">
      <c r="A93" s="107" t="s">
        <v>86</v>
      </c>
      <c r="B93" s="77">
        <v>2457.6</v>
      </c>
      <c r="C93" s="102">
        <v>572965</v>
      </c>
      <c r="D93" s="102">
        <v>61718</v>
      </c>
      <c r="E93" s="103">
        <v>351.1</v>
      </c>
      <c r="F93" s="103">
        <v>351.1</v>
      </c>
      <c r="G93" s="104">
        <v>215</v>
      </c>
      <c r="H93" s="105">
        <v>215</v>
      </c>
      <c r="I93" s="106">
        <v>21</v>
      </c>
      <c r="J93" s="7">
        <f t="shared" si="6"/>
        <v>1354772</v>
      </c>
      <c r="K93" s="7">
        <f t="shared" si="7"/>
        <v>791529</v>
      </c>
      <c r="L93" s="7">
        <f t="shared" si="8"/>
        <v>21000</v>
      </c>
      <c r="M93" s="7">
        <f t="shared" si="9"/>
        <v>466944</v>
      </c>
      <c r="N93" s="7">
        <f t="shared" si="10"/>
        <v>2634245</v>
      </c>
    </row>
    <row r="94" spans="1:14" s="107" customFormat="1" ht="15">
      <c r="A94" s="107" t="s">
        <v>87</v>
      </c>
      <c r="B94" s="77">
        <v>462.3</v>
      </c>
      <c r="C94" s="102">
        <v>465542</v>
      </c>
      <c r="D94" s="102">
        <v>41008</v>
      </c>
      <c r="E94" s="103">
        <v>64.1</v>
      </c>
      <c r="F94" s="103">
        <v>64.1</v>
      </c>
      <c r="G94" s="104">
        <v>107</v>
      </c>
      <c r="H94" s="105">
        <v>107</v>
      </c>
      <c r="I94" s="106">
        <v>0</v>
      </c>
      <c r="J94" s="7">
        <f t="shared" si="6"/>
        <v>247339</v>
      </c>
      <c r="K94" s="7">
        <f t="shared" si="7"/>
        <v>393924</v>
      </c>
      <c r="L94" s="7">
        <f t="shared" si="8"/>
        <v>0</v>
      </c>
      <c r="M94" s="7">
        <f t="shared" si="9"/>
        <v>87837</v>
      </c>
      <c r="N94" s="7">
        <f t="shared" si="10"/>
        <v>729100</v>
      </c>
    </row>
    <row r="95" spans="1:14" s="107" customFormat="1" ht="15">
      <c r="A95" s="107" t="s">
        <v>88</v>
      </c>
      <c r="B95" s="77">
        <v>105.4</v>
      </c>
      <c r="C95" s="102">
        <v>613511</v>
      </c>
      <c r="D95" s="102">
        <v>45208</v>
      </c>
      <c r="E95" s="103">
        <v>19.1</v>
      </c>
      <c r="F95" s="103">
        <v>19.1</v>
      </c>
      <c r="G95" s="104">
        <v>32</v>
      </c>
      <c r="H95" s="105">
        <v>32</v>
      </c>
      <c r="I95" s="106">
        <v>0</v>
      </c>
      <c r="J95" s="7">
        <f t="shared" si="6"/>
        <v>73700</v>
      </c>
      <c r="K95" s="7">
        <f t="shared" si="7"/>
        <v>117809</v>
      </c>
      <c r="L95" s="7">
        <f t="shared" si="8"/>
        <v>0</v>
      </c>
      <c r="M95" s="7">
        <f t="shared" si="9"/>
        <v>20026</v>
      </c>
      <c r="N95" s="7">
        <f t="shared" si="10"/>
        <v>211535</v>
      </c>
    </row>
    <row r="96" spans="1:14" s="107" customFormat="1" ht="15">
      <c r="A96" s="107" t="s">
        <v>89</v>
      </c>
      <c r="B96" s="77">
        <v>179.9</v>
      </c>
      <c r="C96" s="102">
        <v>589379</v>
      </c>
      <c r="D96" s="102">
        <v>41875</v>
      </c>
      <c r="E96" s="103">
        <v>29.7</v>
      </c>
      <c r="F96" s="103">
        <v>29.7</v>
      </c>
      <c r="G96" s="104">
        <v>58</v>
      </c>
      <c r="H96" s="105">
        <v>58</v>
      </c>
      <c r="I96" s="106">
        <v>0.4</v>
      </c>
      <c r="J96" s="7">
        <f t="shared" si="6"/>
        <v>114602</v>
      </c>
      <c r="K96" s="7">
        <f t="shared" si="7"/>
        <v>213529</v>
      </c>
      <c r="L96" s="7">
        <f t="shared" si="8"/>
        <v>400</v>
      </c>
      <c r="M96" s="7">
        <f t="shared" si="9"/>
        <v>34181</v>
      </c>
      <c r="N96" s="7">
        <f t="shared" si="10"/>
        <v>362712</v>
      </c>
    </row>
    <row r="97" spans="1:14" s="107" customFormat="1" ht="15">
      <c r="A97" s="107" t="s">
        <v>90</v>
      </c>
      <c r="B97" s="77">
        <v>347.2</v>
      </c>
      <c r="C97" s="102">
        <v>1420882</v>
      </c>
      <c r="D97" s="102">
        <v>69271</v>
      </c>
      <c r="E97" s="103">
        <v>26.3</v>
      </c>
      <c r="F97" s="103">
        <v>0</v>
      </c>
      <c r="G97" s="104">
        <v>22</v>
      </c>
      <c r="H97" s="105">
        <v>0</v>
      </c>
      <c r="I97" s="106">
        <v>0</v>
      </c>
      <c r="J97" s="7">
        <f t="shared" si="6"/>
        <v>0</v>
      </c>
      <c r="K97" s="7">
        <f t="shared" si="7"/>
        <v>0</v>
      </c>
      <c r="L97" s="7">
        <f t="shared" si="8"/>
        <v>0</v>
      </c>
      <c r="M97" s="7">
        <f t="shared" si="9"/>
        <v>0</v>
      </c>
      <c r="N97" s="7">
        <f t="shared" si="10"/>
        <v>0</v>
      </c>
    </row>
    <row r="98" spans="1:14" s="107" customFormat="1" ht="15">
      <c r="A98" s="107" t="s">
        <v>91</v>
      </c>
      <c r="B98" s="77">
        <v>281.9</v>
      </c>
      <c r="C98" s="102">
        <v>512766</v>
      </c>
      <c r="D98" s="102">
        <v>56250</v>
      </c>
      <c r="E98" s="103">
        <v>44.8</v>
      </c>
      <c r="F98" s="103">
        <v>44.8</v>
      </c>
      <c r="G98" s="104">
        <v>29</v>
      </c>
      <c r="H98" s="105">
        <v>29</v>
      </c>
      <c r="I98" s="106">
        <v>0.3</v>
      </c>
      <c r="J98" s="7">
        <f t="shared" si="6"/>
        <v>172868</v>
      </c>
      <c r="K98" s="7">
        <f t="shared" si="7"/>
        <v>106764</v>
      </c>
      <c r="L98" s="7">
        <f t="shared" si="8"/>
        <v>300</v>
      </c>
      <c r="M98" s="7">
        <f t="shared" si="9"/>
        <v>53561</v>
      </c>
      <c r="N98" s="7">
        <f t="shared" si="10"/>
        <v>333493</v>
      </c>
    </row>
    <row r="99" spans="1:14" s="107" customFormat="1" ht="15">
      <c r="A99" s="107" t="s">
        <v>92</v>
      </c>
      <c r="B99" s="77">
        <v>531.8</v>
      </c>
      <c r="C99" s="102">
        <v>1067739</v>
      </c>
      <c r="D99" s="102">
        <v>67188</v>
      </c>
      <c r="E99" s="103">
        <v>65.4</v>
      </c>
      <c r="F99" s="103">
        <v>65.4</v>
      </c>
      <c r="G99" s="104">
        <v>26</v>
      </c>
      <c r="H99" s="105">
        <v>26</v>
      </c>
      <c r="I99" s="106">
        <v>1</v>
      </c>
      <c r="J99" s="7">
        <f t="shared" si="6"/>
        <v>252356</v>
      </c>
      <c r="K99" s="7">
        <f t="shared" si="7"/>
        <v>95720</v>
      </c>
      <c r="L99" s="7">
        <f t="shared" si="8"/>
        <v>1000</v>
      </c>
      <c r="M99" s="7">
        <f t="shared" si="9"/>
        <v>101042</v>
      </c>
      <c r="N99" s="7">
        <f t="shared" si="10"/>
        <v>450118</v>
      </c>
    </row>
    <row r="100" spans="1:14" s="107" customFormat="1" ht="15">
      <c r="A100" s="107" t="s">
        <v>93</v>
      </c>
      <c r="B100" s="77">
        <v>342.4</v>
      </c>
      <c r="C100" s="102">
        <v>346097</v>
      </c>
      <c r="D100" s="102">
        <v>48750</v>
      </c>
      <c r="E100" s="103">
        <v>64</v>
      </c>
      <c r="F100" s="103">
        <v>64</v>
      </c>
      <c r="G100" s="104">
        <v>99</v>
      </c>
      <c r="H100" s="105">
        <v>99</v>
      </c>
      <c r="I100" s="106">
        <v>0.2</v>
      </c>
      <c r="J100" s="7">
        <f t="shared" si="6"/>
        <v>246954</v>
      </c>
      <c r="K100" s="7">
        <f t="shared" si="7"/>
        <v>364472</v>
      </c>
      <c r="L100" s="7">
        <f t="shared" si="8"/>
        <v>200</v>
      </c>
      <c r="M100" s="7">
        <f t="shared" si="9"/>
        <v>65056</v>
      </c>
      <c r="N100" s="7">
        <f t="shared" si="10"/>
        <v>676682</v>
      </c>
    </row>
    <row r="101" spans="1:14" s="107" customFormat="1" ht="15">
      <c r="A101" s="107" t="s">
        <v>94</v>
      </c>
      <c r="B101" s="77">
        <v>71.4</v>
      </c>
      <c r="C101" s="102">
        <v>815193</v>
      </c>
      <c r="D101" s="102">
        <v>46250</v>
      </c>
      <c r="E101" s="103">
        <v>8.6</v>
      </c>
      <c r="F101" s="103">
        <v>8.6</v>
      </c>
      <c r="G101" s="104">
        <v>22</v>
      </c>
      <c r="H101" s="105">
        <v>22</v>
      </c>
      <c r="I101" s="106">
        <v>0.1</v>
      </c>
      <c r="J101" s="7">
        <f t="shared" si="6"/>
        <v>33184</v>
      </c>
      <c r="K101" s="7">
        <f t="shared" si="7"/>
        <v>80994</v>
      </c>
      <c r="L101" s="7">
        <f t="shared" si="8"/>
        <v>100</v>
      </c>
      <c r="M101" s="7">
        <f t="shared" si="9"/>
        <v>13566</v>
      </c>
      <c r="N101" s="7">
        <f t="shared" si="10"/>
        <v>127844</v>
      </c>
    </row>
    <row r="102" spans="1:14" s="107" customFormat="1" ht="15">
      <c r="A102" s="107" t="s">
        <v>95</v>
      </c>
      <c r="B102" s="77">
        <v>0</v>
      </c>
      <c r="C102" s="102" t="s">
        <v>320</v>
      </c>
      <c r="D102" s="102">
        <v>46922</v>
      </c>
      <c r="E102" s="103">
        <v>0</v>
      </c>
      <c r="F102" s="103">
        <v>0</v>
      </c>
      <c r="G102" s="104">
        <v>0</v>
      </c>
      <c r="H102" s="105">
        <v>0</v>
      </c>
      <c r="I102" s="106">
        <v>0</v>
      </c>
      <c r="J102" s="7">
        <f t="shared" si="6"/>
        <v>0</v>
      </c>
      <c r="K102" s="7">
        <f t="shared" si="7"/>
        <v>0</v>
      </c>
      <c r="L102" s="7">
        <f t="shared" si="8"/>
        <v>0</v>
      </c>
      <c r="M102" s="7">
        <f t="shared" si="9"/>
        <v>0</v>
      </c>
      <c r="N102" s="7">
        <f t="shared" si="10"/>
        <v>0</v>
      </c>
    </row>
    <row r="103" spans="1:14" s="107" customFormat="1" ht="15">
      <c r="A103" s="107" t="s">
        <v>96</v>
      </c>
      <c r="B103" s="77">
        <v>1637.3</v>
      </c>
      <c r="C103" s="102">
        <v>630731</v>
      </c>
      <c r="D103" s="102">
        <v>79114</v>
      </c>
      <c r="E103" s="103">
        <v>246.6</v>
      </c>
      <c r="F103" s="103">
        <v>246.6</v>
      </c>
      <c r="G103" s="104">
        <v>42</v>
      </c>
      <c r="H103" s="105">
        <v>42</v>
      </c>
      <c r="I103" s="106">
        <v>5</v>
      </c>
      <c r="J103" s="7">
        <f t="shared" si="6"/>
        <v>951543</v>
      </c>
      <c r="K103" s="7">
        <f t="shared" si="7"/>
        <v>154624</v>
      </c>
      <c r="L103" s="7">
        <f t="shared" si="8"/>
        <v>5000</v>
      </c>
      <c r="M103" s="7">
        <f t="shared" si="9"/>
        <v>311087</v>
      </c>
      <c r="N103" s="7">
        <f t="shared" si="10"/>
        <v>1422254</v>
      </c>
    </row>
    <row r="104" spans="1:14" s="107" customFormat="1" ht="15">
      <c r="A104" s="107" t="s">
        <v>97</v>
      </c>
      <c r="B104" s="77">
        <v>1985.1</v>
      </c>
      <c r="C104" s="102">
        <v>1399339</v>
      </c>
      <c r="D104" s="102">
        <v>66000</v>
      </c>
      <c r="E104" s="103">
        <v>298.6</v>
      </c>
      <c r="F104" s="103">
        <v>0</v>
      </c>
      <c r="G104" s="104">
        <v>240</v>
      </c>
      <c r="H104" s="105">
        <v>0</v>
      </c>
      <c r="I104" s="106">
        <v>9.3</v>
      </c>
      <c r="J104" s="7">
        <f t="shared" si="6"/>
        <v>0</v>
      </c>
      <c r="K104" s="7">
        <f t="shared" si="7"/>
        <v>0</v>
      </c>
      <c r="L104" s="7">
        <f t="shared" si="8"/>
        <v>0</v>
      </c>
      <c r="M104" s="7">
        <f t="shared" si="9"/>
        <v>0</v>
      </c>
      <c r="N104" s="7">
        <f t="shared" si="10"/>
        <v>0</v>
      </c>
    </row>
    <row r="105" spans="1:14" s="107" customFormat="1" ht="15">
      <c r="A105" s="107" t="s">
        <v>98</v>
      </c>
      <c r="B105" s="77">
        <v>348.2</v>
      </c>
      <c r="C105" s="102">
        <v>1202699</v>
      </c>
      <c r="D105" s="102">
        <v>86229</v>
      </c>
      <c r="E105" s="103">
        <v>50.3</v>
      </c>
      <c r="F105" s="103">
        <v>0</v>
      </c>
      <c r="G105" s="104">
        <v>12</v>
      </c>
      <c r="H105" s="105">
        <v>0</v>
      </c>
      <c r="I105" s="106">
        <v>0.4</v>
      </c>
      <c r="J105" s="7">
        <f t="shared" si="6"/>
        <v>0</v>
      </c>
      <c r="K105" s="7">
        <f t="shared" si="7"/>
        <v>0</v>
      </c>
      <c r="L105" s="7">
        <f t="shared" si="8"/>
        <v>0</v>
      </c>
      <c r="M105" s="7">
        <f t="shared" si="9"/>
        <v>0</v>
      </c>
      <c r="N105" s="7">
        <f t="shared" si="10"/>
        <v>0</v>
      </c>
    </row>
    <row r="106" spans="1:14" s="107" customFormat="1" ht="15">
      <c r="A106" s="107" t="s">
        <v>99</v>
      </c>
      <c r="B106" s="77">
        <v>268.4</v>
      </c>
      <c r="C106" s="102">
        <v>897762</v>
      </c>
      <c r="D106" s="102">
        <v>64423</v>
      </c>
      <c r="E106" s="103">
        <v>36.1</v>
      </c>
      <c r="F106" s="103">
        <v>36.1</v>
      </c>
      <c r="G106" s="104">
        <v>34</v>
      </c>
      <c r="H106" s="105">
        <v>34</v>
      </c>
      <c r="I106" s="106">
        <v>0.3</v>
      </c>
      <c r="J106" s="7">
        <f t="shared" si="6"/>
        <v>139297</v>
      </c>
      <c r="K106" s="7">
        <f t="shared" si="7"/>
        <v>125172</v>
      </c>
      <c r="L106" s="7">
        <f t="shared" si="8"/>
        <v>300</v>
      </c>
      <c r="M106" s="7">
        <f t="shared" si="9"/>
        <v>50996</v>
      </c>
      <c r="N106" s="7">
        <f t="shared" si="10"/>
        <v>315765</v>
      </c>
    </row>
    <row r="107" spans="1:14" s="107" customFormat="1" ht="15">
      <c r="A107" s="107" t="s">
        <v>100</v>
      </c>
      <c r="B107" s="77">
        <v>1169.1</v>
      </c>
      <c r="C107" s="102">
        <v>1476243</v>
      </c>
      <c r="D107" s="102">
        <v>99158</v>
      </c>
      <c r="E107" s="103">
        <v>117.5</v>
      </c>
      <c r="F107" s="103">
        <v>0</v>
      </c>
      <c r="G107" s="104">
        <v>9</v>
      </c>
      <c r="H107" s="105">
        <v>0</v>
      </c>
      <c r="I107" s="106">
        <v>13</v>
      </c>
      <c r="J107" s="7">
        <f t="shared" si="6"/>
        <v>0</v>
      </c>
      <c r="K107" s="7">
        <f t="shared" si="7"/>
        <v>0</v>
      </c>
      <c r="L107" s="7">
        <f t="shared" si="8"/>
        <v>0</v>
      </c>
      <c r="M107" s="7">
        <f t="shared" si="9"/>
        <v>0</v>
      </c>
      <c r="N107" s="7">
        <f t="shared" si="10"/>
        <v>0</v>
      </c>
    </row>
    <row r="108" spans="1:14" s="107" customFormat="1" ht="15">
      <c r="A108" s="107" t="s">
        <v>101</v>
      </c>
      <c r="B108" s="77">
        <v>112.6</v>
      </c>
      <c r="C108" s="102">
        <v>1432919</v>
      </c>
      <c r="D108" s="102">
        <v>55083</v>
      </c>
      <c r="E108" s="103">
        <v>22.5</v>
      </c>
      <c r="F108" s="103">
        <v>0</v>
      </c>
      <c r="G108" s="104">
        <v>6</v>
      </c>
      <c r="H108" s="105">
        <v>0</v>
      </c>
      <c r="I108" s="106">
        <v>3</v>
      </c>
      <c r="J108" s="7">
        <f t="shared" si="6"/>
        <v>0</v>
      </c>
      <c r="K108" s="7">
        <f t="shared" si="7"/>
        <v>0</v>
      </c>
      <c r="L108" s="7">
        <f t="shared" si="8"/>
        <v>0</v>
      </c>
      <c r="M108" s="7">
        <f t="shared" si="9"/>
        <v>0</v>
      </c>
      <c r="N108" s="7">
        <f t="shared" si="10"/>
        <v>0</v>
      </c>
    </row>
    <row r="109" spans="1:14" s="107" customFormat="1" ht="15">
      <c r="A109" s="107" t="s">
        <v>102</v>
      </c>
      <c r="B109" s="77">
        <v>3</v>
      </c>
      <c r="C109" s="102">
        <v>5449248</v>
      </c>
      <c r="D109" s="102">
        <v>70833</v>
      </c>
      <c r="E109" s="103">
        <v>0</v>
      </c>
      <c r="F109" s="103">
        <v>0</v>
      </c>
      <c r="G109" s="104">
        <v>0</v>
      </c>
      <c r="H109" s="105">
        <v>0</v>
      </c>
      <c r="I109" s="106">
        <v>0</v>
      </c>
      <c r="J109" s="7">
        <f t="shared" si="6"/>
        <v>0</v>
      </c>
      <c r="K109" s="7">
        <f t="shared" si="7"/>
        <v>0</v>
      </c>
      <c r="L109" s="7">
        <f t="shared" si="8"/>
        <v>0</v>
      </c>
      <c r="M109" s="7">
        <f t="shared" si="9"/>
        <v>0</v>
      </c>
      <c r="N109" s="7">
        <f t="shared" si="10"/>
        <v>0</v>
      </c>
    </row>
    <row r="110" spans="1:14" s="107" customFormat="1" ht="15">
      <c r="A110" s="107" t="s">
        <v>103</v>
      </c>
      <c r="B110" s="77">
        <v>685.2</v>
      </c>
      <c r="C110" s="102">
        <v>426500</v>
      </c>
      <c r="D110" s="102">
        <v>44816</v>
      </c>
      <c r="E110" s="103">
        <v>128.5</v>
      </c>
      <c r="F110" s="103">
        <v>128.5</v>
      </c>
      <c r="G110" s="104">
        <v>227</v>
      </c>
      <c r="H110" s="105">
        <v>227</v>
      </c>
      <c r="I110" s="106">
        <v>6</v>
      </c>
      <c r="J110" s="7">
        <f t="shared" si="6"/>
        <v>495837</v>
      </c>
      <c r="K110" s="7">
        <f t="shared" si="7"/>
        <v>835708</v>
      </c>
      <c r="L110" s="7">
        <f t="shared" si="8"/>
        <v>6000</v>
      </c>
      <c r="M110" s="7">
        <f t="shared" si="9"/>
        <v>130188</v>
      </c>
      <c r="N110" s="7">
        <f t="shared" si="10"/>
        <v>1467733</v>
      </c>
    </row>
    <row r="111" spans="1:14" s="107" customFormat="1" ht="15">
      <c r="A111" s="107" t="s">
        <v>104</v>
      </c>
      <c r="B111" s="77">
        <v>53.1</v>
      </c>
      <c r="C111" s="102">
        <v>4558961</v>
      </c>
      <c r="D111" s="102">
        <v>54688</v>
      </c>
      <c r="E111" s="103">
        <v>6.4</v>
      </c>
      <c r="F111" s="103">
        <v>0</v>
      </c>
      <c r="G111" s="104">
        <v>20</v>
      </c>
      <c r="H111" s="105">
        <v>0</v>
      </c>
      <c r="I111" s="106">
        <v>0.1</v>
      </c>
      <c r="J111" s="7">
        <f t="shared" si="6"/>
        <v>0</v>
      </c>
      <c r="K111" s="7">
        <f t="shared" si="7"/>
        <v>0</v>
      </c>
      <c r="L111" s="7">
        <f t="shared" si="8"/>
        <v>0</v>
      </c>
      <c r="M111" s="7">
        <f t="shared" si="9"/>
        <v>0</v>
      </c>
      <c r="N111" s="7">
        <f t="shared" si="10"/>
        <v>0</v>
      </c>
    </row>
    <row r="112" spans="1:14" s="107" customFormat="1" ht="15">
      <c r="A112" s="107" t="s">
        <v>105</v>
      </c>
      <c r="B112" s="77">
        <v>747.6</v>
      </c>
      <c r="C112" s="102">
        <v>513976</v>
      </c>
      <c r="D112" s="102">
        <v>59527</v>
      </c>
      <c r="E112" s="103">
        <v>128.4</v>
      </c>
      <c r="F112" s="103">
        <v>128.4</v>
      </c>
      <c r="G112" s="104">
        <v>70</v>
      </c>
      <c r="H112" s="105">
        <v>70</v>
      </c>
      <c r="I112" s="106">
        <v>0</v>
      </c>
      <c r="J112" s="7">
        <f t="shared" si="6"/>
        <v>495451</v>
      </c>
      <c r="K112" s="7">
        <f t="shared" si="7"/>
        <v>257707</v>
      </c>
      <c r="L112" s="7">
        <f t="shared" si="8"/>
        <v>0</v>
      </c>
      <c r="M112" s="7">
        <f t="shared" si="9"/>
        <v>142044</v>
      </c>
      <c r="N112" s="7">
        <f t="shared" si="10"/>
        <v>895202</v>
      </c>
    </row>
    <row r="113" spans="1:14" s="107" customFormat="1" ht="15">
      <c r="A113" s="107" t="s">
        <v>106</v>
      </c>
      <c r="B113" s="77">
        <v>163.7</v>
      </c>
      <c r="C113" s="102">
        <v>596542</v>
      </c>
      <c r="D113" s="102">
        <v>50000</v>
      </c>
      <c r="E113" s="103">
        <v>13.8</v>
      </c>
      <c r="F113" s="103">
        <v>13.8</v>
      </c>
      <c r="G113" s="104">
        <v>34</v>
      </c>
      <c r="H113" s="105">
        <v>34</v>
      </c>
      <c r="I113" s="106">
        <v>0</v>
      </c>
      <c r="J113" s="7">
        <f t="shared" si="6"/>
        <v>53249</v>
      </c>
      <c r="K113" s="7">
        <f t="shared" si="7"/>
        <v>125172</v>
      </c>
      <c r="L113" s="7">
        <f t="shared" si="8"/>
        <v>0</v>
      </c>
      <c r="M113" s="7">
        <f t="shared" si="9"/>
        <v>31103</v>
      </c>
      <c r="N113" s="7">
        <f t="shared" si="10"/>
        <v>209524</v>
      </c>
    </row>
    <row r="114" spans="1:14" s="107" customFormat="1" ht="15">
      <c r="A114" s="107" t="s">
        <v>107</v>
      </c>
      <c r="B114" s="77">
        <v>957.7</v>
      </c>
      <c r="C114" s="102">
        <v>536630</v>
      </c>
      <c r="D114" s="102">
        <v>50445</v>
      </c>
      <c r="E114" s="103">
        <v>159.8</v>
      </c>
      <c r="F114" s="103">
        <v>159.8</v>
      </c>
      <c r="G114" s="104">
        <v>308</v>
      </c>
      <c r="H114" s="105">
        <v>308</v>
      </c>
      <c r="I114" s="106">
        <v>3</v>
      </c>
      <c r="J114" s="7">
        <f t="shared" si="6"/>
        <v>616612</v>
      </c>
      <c r="K114" s="7">
        <f t="shared" si="7"/>
        <v>1133912</v>
      </c>
      <c r="L114" s="7">
        <f t="shared" si="8"/>
        <v>3000</v>
      </c>
      <c r="M114" s="7">
        <f t="shared" si="9"/>
        <v>181963</v>
      </c>
      <c r="N114" s="7">
        <f t="shared" si="10"/>
        <v>1935487</v>
      </c>
    </row>
    <row r="115" spans="1:14" s="107" customFormat="1" ht="15">
      <c r="A115" s="107" t="s">
        <v>108</v>
      </c>
      <c r="B115" s="77">
        <v>691.4</v>
      </c>
      <c r="C115" s="102">
        <v>342830</v>
      </c>
      <c r="D115" s="102">
        <v>43413</v>
      </c>
      <c r="E115" s="103">
        <v>111.4</v>
      </c>
      <c r="F115" s="103">
        <v>111.4</v>
      </c>
      <c r="G115" s="104">
        <v>202</v>
      </c>
      <c r="H115" s="105">
        <v>202</v>
      </c>
      <c r="I115" s="106">
        <v>0</v>
      </c>
      <c r="J115" s="7">
        <f t="shared" si="6"/>
        <v>429854</v>
      </c>
      <c r="K115" s="7">
        <f t="shared" si="7"/>
        <v>743669</v>
      </c>
      <c r="L115" s="7">
        <f t="shared" si="8"/>
        <v>0</v>
      </c>
      <c r="M115" s="7">
        <f t="shared" si="9"/>
        <v>131366</v>
      </c>
      <c r="N115" s="7">
        <f t="shared" si="10"/>
        <v>1304889</v>
      </c>
    </row>
    <row r="116" spans="1:14" s="107" customFormat="1" ht="15">
      <c r="A116" s="107" t="s">
        <v>109</v>
      </c>
      <c r="B116" s="77">
        <v>318.3</v>
      </c>
      <c r="C116" s="102">
        <v>2021010</v>
      </c>
      <c r="D116" s="102">
        <v>55526</v>
      </c>
      <c r="E116" s="103">
        <v>47.2</v>
      </c>
      <c r="F116" s="103">
        <v>0</v>
      </c>
      <c r="G116" s="104">
        <v>49</v>
      </c>
      <c r="H116" s="105">
        <v>0</v>
      </c>
      <c r="I116" s="106">
        <v>0</v>
      </c>
      <c r="J116" s="7">
        <f t="shared" si="6"/>
        <v>0</v>
      </c>
      <c r="K116" s="7">
        <f t="shared" si="7"/>
        <v>0</v>
      </c>
      <c r="L116" s="7">
        <f t="shared" si="8"/>
        <v>0</v>
      </c>
      <c r="M116" s="7">
        <f t="shared" si="9"/>
        <v>0</v>
      </c>
      <c r="N116" s="7">
        <f t="shared" si="10"/>
        <v>0</v>
      </c>
    </row>
    <row r="117" spans="1:14" s="107" customFormat="1" ht="15">
      <c r="A117" s="107" t="s">
        <v>110</v>
      </c>
      <c r="B117" s="77">
        <v>1560.7</v>
      </c>
      <c r="C117" s="102">
        <v>758891</v>
      </c>
      <c r="D117" s="102">
        <v>104737</v>
      </c>
      <c r="E117" s="103">
        <v>142.9</v>
      </c>
      <c r="F117" s="103">
        <v>0</v>
      </c>
      <c r="G117" s="104">
        <v>37</v>
      </c>
      <c r="H117" s="105">
        <v>0</v>
      </c>
      <c r="I117" s="106">
        <v>3</v>
      </c>
      <c r="J117" s="7">
        <f t="shared" si="6"/>
        <v>0</v>
      </c>
      <c r="K117" s="7">
        <f t="shared" si="7"/>
        <v>0</v>
      </c>
      <c r="L117" s="7">
        <f t="shared" si="8"/>
        <v>0</v>
      </c>
      <c r="M117" s="7">
        <f t="shared" si="9"/>
        <v>0</v>
      </c>
      <c r="N117" s="7">
        <f t="shared" si="10"/>
        <v>0</v>
      </c>
    </row>
    <row r="118" spans="1:14" s="107" customFormat="1" ht="15">
      <c r="A118" s="107" t="s">
        <v>111</v>
      </c>
      <c r="B118" s="77">
        <v>2031</v>
      </c>
      <c r="C118" s="102">
        <v>695139</v>
      </c>
      <c r="D118" s="102">
        <v>68673</v>
      </c>
      <c r="E118" s="103">
        <v>237.7</v>
      </c>
      <c r="F118" s="103">
        <v>237.7</v>
      </c>
      <c r="G118" s="104">
        <v>143</v>
      </c>
      <c r="H118" s="105">
        <v>143</v>
      </c>
      <c r="I118" s="106">
        <v>40</v>
      </c>
      <c r="J118" s="7">
        <f t="shared" si="6"/>
        <v>917201</v>
      </c>
      <c r="K118" s="7">
        <f t="shared" si="7"/>
        <v>526459</v>
      </c>
      <c r="L118" s="7">
        <f t="shared" si="8"/>
        <v>40000</v>
      </c>
      <c r="M118" s="7">
        <f t="shared" si="9"/>
        <v>385890</v>
      </c>
      <c r="N118" s="7">
        <f t="shared" si="10"/>
        <v>1869550</v>
      </c>
    </row>
    <row r="119" spans="1:14" s="107" customFormat="1" ht="15">
      <c r="A119" s="107" t="s">
        <v>112</v>
      </c>
      <c r="B119" s="77">
        <v>1012.5</v>
      </c>
      <c r="C119" s="102">
        <v>621202</v>
      </c>
      <c r="D119" s="102">
        <v>69737</v>
      </c>
      <c r="E119" s="103">
        <v>140.9</v>
      </c>
      <c r="F119" s="103">
        <v>140.9</v>
      </c>
      <c r="G119" s="104">
        <v>68</v>
      </c>
      <c r="H119" s="105">
        <v>68</v>
      </c>
      <c r="I119" s="106">
        <v>6</v>
      </c>
      <c r="J119" s="7">
        <f t="shared" si="6"/>
        <v>543684</v>
      </c>
      <c r="K119" s="7">
        <f t="shared" si="7"/>
        <v>250344</v>
      </c>
      <c r="L119" s="7">
        <f t="shared" si="8"/>
        <v>6000</v>
      </c>
      <c r="M119" s="7">
        <f t="shared" si="9"/>
        <v>192375</v>
      </c>
      <c r="N119" s="7">
        <f t="shared" si="10"/>
        <v>992403</v>
      </c>
    </row>
    <row r="120" spans="1:14" s="107" customFormat="1" ht="15">
      <c r="A120" s="107" t="s">
        <v>113</v>
      </c>
      <c r="B120" s="77">
        <v>4148.8</v>
      </c>
      <c r="C120" s="102">
        <v>629469</v>
      </c>
      <c r="D120" s="102">
        <v>71313</v>
      </c>
      <c r="E120" s="103">
        <v>511</v>
      </c>
      <c r="F120" s="103">
        <v>511</v>
      </c>
      <c r="G120" s="104">
        <v>295</v>
      </c>
      <c r="H120" s="105">
        <v>295</v>
      </c>
      <c r="I120" s="106">
        <v>38</v>
      </c>
      <c r="J120" s="7">
        <f t="shared" si="6"/>
        <v>1971770</v>
      </c>
      <c r="K120" s="7">
        <f t="shared" si="7"/>
        <v>1086052</v>
      </c>
      <c r="L120" s="7">
        <f t="shared" si="8"/>
        <v>38000</v>
      </c>
      <c r="M120" s="7">
        <f t="shared" si="9"/>
        <v>788272</v>
      </c>
      <c r="N120" s="7">
        <f t="shared" si="10"/>
        <v>3884094</v>
      </c>
    </row>
    <row r="121" spans="1:14" s="107" customFormat="1" ht="15">
      <c r="A121" s="107" t="s">
        <v>114</v>
      </c>
      <c r="B121" s="77">
        <v>86.4</v>
      </c>
      <c r="C121" s="102">
        <v>3669814</v>
      </c>
      <c r="D121" s="102">
        <v>59327</v>
      </c>
      <c r="E121" s="103">
        <v>11.1</v>
      </c>
      <c r="F121" s="103">
        <v>0</v>
      </c>
      <c r="G121" s="104">
        <v>0</v>
      </c>
      <c r="H121" s="105">
        <v>0</v>
      </c>
      <c r="I121" s="106">
        <v>0</v>
      </c>
      <c r="J121" s="7">
        <f t="shared" si="6"/>
        <v>0</v>
      </c>
      <c r="K121" s="7">
        <f t="shared" si="7"/>
        <v>0</v>
      </c>
      <c r="L121" s="7">
        <f t="shared" si="8"/>
        <v>0</v>
      </c>
      <c r="M121" s="7">
        <f t="shared" si="9"/>
        <v>0</v>
      </c>
      <c r="N121" s="7">
        <f t="shared" si="10"/>
        <v>0</v>
      </c>
    </row>
    <row r="122" spans="1:14" s="107" customFormat="1" ht="15">
      <c r="A122" s="107" t="s">
        <v>115</v>
      </c>
      <c r="B122" s="77">
        <v>861.4</v>
      </c>
      <c r="C122" s="102">
        <v>538292</v>
      </c>
      <c r="D122" s="102">
        <v>48703</v>
      </c>
      <c r="E122" s="103">
        <v>146.9</v>
      </c>
      <c r="F122" s="103">
        <v>146.9</v>
      </c>
      <c r="G122" s="104">
        <v>201</v>
      </c>
      <c r="H122" s="105">
        <v>201</v>
      </c>
      <c r="I122" s="106">
        <v>0</v>
      </c>
      <c r="J122" s="7">
        <f t="shared" si="6"/>
        <v>566836</v>
      </c>
      <c r="K122" s="7">
        <f t="shared" si="7"/>
        <v>739988</v>
      </c>
      <c r="L122" s="7">
        <f t="shared" si="8"/>
        <v>0</v>
      </c>
      <c r="M122" s="7">
        <f t="shared" si="9"/>
        <v>163666</v>
      </c>
      <c r="N122" s="7">
        <f t="shared" si="10"/>
        <v>1470490</v>
      </c>
    </row>
    <row r="123" spans="1:14" s="107" customFormat="1" ht="15">
      <c r="A123" s="107" t="s">
        <v>116</v>
      </c>
      <c r="B123" s="77">
        <v>137</v>
      </c>
      <c r="C123" s="102">
        <v>858871</v>
      </c>
      <c r="D123" s="102">
        <v>42067</v>
      </c>
      <c r="E123" s="103">
        <v>16.3</v>
      </c>
      <c r="F123" s="103">
        <v>16.3</v>
      </c>
      <c r="G123" s="104">
        <v>36</v>
      </c>
      <c r="H123" s="105">
        <v>36</v>
      </c>
      <c r="I123" s="106">
        <v>0.6</v>
      </c>
      <c r="J123" s="7">
        <f t="shared" si="6"/>
        <v>62896</v>
      </c>
      <c r="K123" s="7">
        <f t="shared" si="7"/>
        <v>132535</v>
      </c>
      <c r="L123" s="7">
        <f t="shared" si="8"/>
        <v>600</v>
      </c>
      <c r="M123" s="7">
        <f t="shared" si="9"/>
        <v>26030</v>
      </c>
      <c r="N123" s="7">
        <f t="shared" si="10"/>
        <v>222061</v>
      </c>
    </row>
    <row r="124" spans="1:14" s="107" customFormat="1" ht="15">
      <c r="A124" s="107" t="s">
        <v>117</v>
      </c>
      <c r="B124" s="77">
        <v>2867.6</v>
      </c>
      <c r="C124" s="102">
        <v>534489</v>
      </c>
      <c r="D124" s="102">
        <v>49935</v>
      </c>
      <c r="E124" s="103">
        <v>513.6</v>
      </c>
      <c r="F124" s="103">
        <v>513.6</v>
      </c>
      <c r="G124" s="104">
        <v>561</v>
      </c>
      <c r="H124" s="105">
        <v>561</v>
      </c>
      <c r="I124" s="106">
        <v>25</v>
      </c>
      <c r="J124" s="7">
        <f t="shared" si="6"/>
        <v>1981803</v>
      </c>
      <c r="K124" s="7">
        <f t="shared" si="7"/>
        <v>2065339</v>
      </c>
      <c r="L124" s="7">
        <f t="shared" si="8"/>
        <v>25000</v>
      </c>
      <c r="M124" s="7">
        <f t="shared" si="9"/>
        <v>544844</v>
      </c>
      <c r="N124" s="7">
        <f t="shared" si="10"/>
        <v>4616986</v>
      </c>
    </row>
    <row r="125" spans="1:14" s="107" customFormat="1" ht="15">
      <c r="A125" s="107" t="s">
        <v>118</v>
      </c>
      <c r="B125" s="77">
        <v>379</v>
      </c>
      <c r="C125" s="102">
        <v>840292</v>
      </c>
      <c r="D125" s="102">
        <v>72679</v>
      </c>
      <c r="E125" s="103">
        <v>59.3</v>
      </c>
      <c r="F125" s="103">
        <v>59.3</v>
      </c>
      <c r="G125" s="104">
        <v>3</v>
      </c>
      <c r="H125" s="105">
        <v>3</v>
      </c>
      <c r="I125" s="106">
        <v>0.1</v>
      </c>
      <c r="J125" s="7">
        <f t="shared" si="6"/>
        <v>228818</v>
      </c>
      <c r="K125" s="7">
        <f t="shared" si="7"/>
        <v>11045</v>
      </c>
      <c r="L125" s="7">
        <f t="shared" si="8"/>
        <v>100</v>
      </c>
      <c r="M125" s="7">
        <f t="shared" si="9"/>
        <v>72010</v>
      </c>
      <c r="N125" s="7">
        <f t="shared" si="10"/>
        <v>311973</v>
      </c>
    </row>
    <row r="126" spans="1:14" s="107" customFormat="1" ht="15">
      <c r="A126" s="107" t="s">
        <v>119</v>
      </c>
      <c r="B126" s="77">
        <v>934.1</v>
      </c>
      <c r="C126" s="102">
        <v>725338</v>
      </c>
      <c r="D126" s="102">
        <v>66509</v>
      </c>
      <c r="E126" s="103">
        <v>163.3</v>
      </c>
      <c r="F126" s="103">
        <v>163.3</v>
      </c>
      <c r="G126" s="104">
        <v>84</v>
      </c>
      <c r="H126" s="105">
        <v>84</v>
      </c>
      <c r="I126" s="106">
        <v>0.5</v>
      </c>
      <c r="J126" s="7">
        <f t="shared" si="6"/>
        <v>630118</v>
      </c>
      <c r="K126" s="7">
        <f t="shared" si="7"/>
        <v>309249</v>
      </c>
      <c r="L126" s="7">
        <f t="shared" si="8"/>
        <v>500</v>
      </c>
      <c r="M126" s="7">
        <f t="shared" si="9"/>
        <v>177479</v>
      </c>
      <c r="N126" s="7">
        <f t="shared" si="10"/>
        <v>1117346</v>
      </c>
    </row>
    <row r="127" spans="1:14" s="107" customFormat="1" ht="15">
      <c r="A127" s="107" t="s">
        <v>120</v>
      </c>
      <c r="B127" s="77">
        <v>2304.8</v>
      </c>
      <c r="C127" s="102">
        <v>784526</v>
      </c>
      <c r="D127" s="102">
        <v>45307</v>
      </c>
      <c r="E127" s="103">
        <v>367.8</v>
      </c>
      <c r="F127" s="103">
        <v>367.8</v>
      </c>
      <c r="G127" s="104">
        <v>781</v>
      </c>
      <c r="H127" s="105">
        <v>781</v>
      </c>
      <c r="I127" s="106">
        <v>63</v>
      </c>
      <c r="J127" s="7">
        <f t="shared" si="6"/>
        <v>1419211</v>
      </c>
      <c r="K127" s="7">
        <f t="shared" si="7"/>
        <v>2875276</v>
      </c>
      <c r="L127" s="7">
        <f t="shared" si="8"/>
        <v>63000</v>
      </c>
      <c r="M127" s="7">
        <f t="shared" si="9"/>
        <v>437912</v>
      </c>
      <c r="N127" s="7">
        <f t="shared" si="10"/>
        <v>4795399</v>
      </c>
    </row>
    <row r="128" spans="1:14" s="107" customFormat="1" ht="15">
      <c r="A128" s="107" t="s">
        <v>121</v>
      </c>
      <c r="B128" s="77">
        <v>624.9</v>
      </c>
      <c r="C128" s="102">
        <v>376682</v>
      </c>
      <c r="D128" s="102">
        <v>43333</v>
      </c>
      <c r="E128" s="103">
        <v>100.1</v>
      </c>
      <c r="F128" s="103">
        <v>100.1</v>
      </c>
      <c r="G128" s="104">
        <v>197</v>
      </c>
      <c r="H128" s="105">
        <v>197</v>
      </c>
      <c r="I128" s="106">
        <v>1.9</v>
      </c>
      <c r="J128" s="7">
        <f t="shared" si="6"/>
        <v>386251</v>
      </c>
      <c r="K128" s="7">
        <f t="shared" si="7"/>
        <v>725262</v>
      </c>
      <c r="L128" s="7">
        <f t="shared" si="8"/>
        <v>1900</v>
      </c>
      <c r="M128" s="7">
        <f t="shared" si="9"/>
        <v>118731</v>
      </c>
      <c r="N128" s="7">
        <f t="shared" si="10"/>
        <v>1232144</v>
      </c>
    </row>
    <row r="129" spans="1:14" s="107" customFormat="1" ht="15">
      <c r="A129" s="107" t="s">
        <v>122</v>
      </c>
      <c r="B129" s="77">
        <v>53.3</v>
      </c>
      <c r="C129" s="102">
        <v>633058</v>
      </c>
      <c r="D129" s="102">
        <v>48500</v>
      </c>
      <c r="E129" s="103">
        <v>8.2</v>
      </c>
      <c r="F129" s="103">
        <v>8.2</v>
      </c>
      <c r="G129" s="104">
        <v>17</v>
      </c>
      <c r="H129" s="105">
        <v>17</v>
      </c>
      <c r="I129" s="106">
        <v>0</v>
      </c>
      <c r="J129" s="7">
        <f t="shared" si="6"/>
        <v>31641</v>
      </c>
      <c r="K129" s="7">
        <f t="shared" si="7"/>
        <v>62586</v>
      </c>
      <c r="L129" s="7">
        <f t="shared" si="8"/>
        <v>0</v>
      </c>
      <c r="M129" s="7">
        <f t="shared" si="9"/>
        <v>10127</v>
      </c>
      <c r="N129" s="7">
        <f t="shared" si="10"/>
        <v>104354</v>
      </c>
    </row>
    <row r="130" spans="1:14" s="107" customFormat="1" ht="15">
      <c r="A130" s="107" t="s">
        <v>123</v>
      </c>
      <c r="B130" s="77">
        <v>110.5</v>
      </c>
      <c r="C130" s="102">
        <v>453304</v>
      </c>
      <c r="D130" s="102">
        <v>43125</v>
      </c>
      <c r="E130" s="103">
        <v>12.6</v>
      </c>
      <c r="F130" s="103">
        <v>12.6</v>
      </c>
      <c r="G130" s="104">
        <v>8</v>
      </c>
      <c r="H130" s="105">
        <v>8</v>
      </c>
      <c r="I130" s="106">
        <v>0</v>
      </c>
      <c r="J130" s="7">
        <f t="shared" si="6"/>
        <v>48619</v>
      </c>
      <c r="K130" s="7">
        <f t="shared" si="7"/>
        <v>29452</v>
      </c>
      <c r="L130" s="7">
        <f t="shared" si="8"/>
        <v>0</v>
      </c>
      <c r="M130" s="7">
        <f t="shared" si="9"/>
        <v>20995</v>
      </c>
      <c r="N130" s="7">
        <f t="shared" si="10"/>
        <v>99066</v>
      </c>
    </row>
    <row r="131" spans="1:14" s="107" customFormat="1" ht="15">
      <c r="A131" s="107" t="s">
        <v>124</v>
      </c>
      <c r="B131" s="77">
        <v>1576.2</v>
      </c>
      <c r="C131" s="102">
        <v>974890</v>
      </c>
      <c r="D131" s="102">
        <v>52133</v>
      </c>
      <c r="E131" s="103">
        <v>251.2</v>
      </c>
      <c r="F131" s="103">
        <v>251.2</v>
      </c>
      <c r="G131" s="104">
        <v>240</v>
      </c>
      <c r="H131" s="105">
        <v>240</v>
      </c>
      <c r="I131" s="106">
        <v>10</v>
      </c>
      <c r="J131" s="7">
        <f t="shared" si="6"/>
        <v>969293</v>
      </c>
      <c r="K131" s="7">
        <f t="shared" si="7"/>
        <v>883568</v>
      </c>
      <c r="L131" s="7">
        <f t="shared" si="8"/>
        <v>10000</v>
      </c>
      <c r="M131" s="7">
        <f t="shared" si="9"/>
        <v>299478</v>
      </c>
      <c r="N131" s="7">
        <f t="shared" si="10"/>
        <v>2162339</v>
      </c>
    </row>
    <row r="132" spans="1:14" s="107" customFormat="1" ht="15">
      <c r="A132" s="107" t="s">
        <v>125</v>
      </c>
      <c r="B132" s="77">
        <v>790.4</v>
      </c>
      <c r="C132" s="102">
        <v>544728</v>
      </c>
      <c r="D132" s="102">
        <v>62330</v>
      </c>
      <c r="E132" s="103">
        <v>151.8</v>
      </c>
      <c r="F132" s="103">
        <v>151.8</v>
      </c>
      <c r="G132" s="104">
        <v>61</v>
      </c>
      <c r="H132" s="105">
        <v>61</v>
      </c>
      <c r="I132" s="106">
        <v>13</v>
      </c>
      <c r="J132" s="7">
        <f t="shared" si="6"/>
        <v>585743</v>
      </c>
      <c r="K132" s="7">
        <f t="shared" si="7"/>
        <v>224573</v>
      </c>
      <c r="L132" s="7">
        <f t="shared" si="8"/>
        <v>13000</v>
      </c>
      <c r="M132" s="7">
        <f t="shared" si="9"/>
        <v>150176</v>
      </c>
      <c r="N132" s="7">
        <f t="shared" si="10"/>
        <v>973492</v>
      </c>
    </row>
    <row r="133" spans="1:14" s="107" customFormat="1" ht="15">
      <c r="A133" s="107" t="s">
        <v>126</v>
      </c>
      <c r="B133" s="77">
        <v>134.8</v>
      </c>
      <c r="C133" s="102">
        <v>611706</v>
      </c>
      <c r="D133" s="102">
        <v>45385</v>
      </c>
      <c r="E133" s="103">
        <v>19.5</v>
      </c>
      <c r="F133" s="103">
        <v>19.5</v>
      </c>
      <c r="G133" s="104">
        <v>59</v>
      </c>
      <c r="H133" s="105">
        <v>59</v>
      </c>
      <c r="I133" s="106">
        <v>0</v>
      </c>
      <c r="J133" s="7">
        <f t="shared" si="6"/>
        <v>75244</v>
      </c>
      <c r="K133" s="7">
        <f t="shared" si="7"/>
        <v>217210</v>
      </c>
      <c r="L133" s="7">
        <f t="shared" si="8"/>
        <v>0</v>
      </c>
      <c r="M133" s="7">
        <f t="shared" si="9"/>
        <v>25612</v>
      </c>
      <c r="N133" s="7">
        <f t="shared" si="10"/>
        <v>318066</v>
      </c>
    </row>
    <row r="134" spans="1:14" s="107" customFormat="1" ht="15">
      <c r="A134" s="107" t="s">
        <v>127</v>
      </c>
      <c r="B134" s="77">
        <v>180.7</v>
      </c>
      <c r="C134" s="102">
        <v>3703709</v>
      </c>
      <c r="D134" s="102">
        <v>44063</v>
      </c>
      <c r="E134" s="103">
        <v>30.2</v>
      </c>
      <c r="F134" s="103">
        <v>0</v>
      </c>
      <c r="G134" s="104">
        <v>47</v>
      </c>
      <c r="H134" s="105">
        <v>0</v>
      </c>
      <c r="I134" s="106">
        <v>0.6</v>
      </c>
      <c r="J134" s="7">
        <f t="shared" si="6"/>
        <v>0</v>
      </c>
      <c r="K134" s="7">
        <f t="shared" si="7"/>
        <v>0</v>
      </c>
      <c r="L134" s="7">
        <f t="shared" si="8"/>
        <v>0</v>
      </c>
      <c r="M134" s="7">
        <f t="shared" si="9"/>
        <v>0</v>
      </c>
      <c r="N134" s="7">
        <f t="shared" si="10"/>
        <v>0</v>
      </c>
    </row>
    <row r="135" spans="1:14" s="107" customFormat="1" ht="15">
      <c r="A135" s="107" t="s">
        <v>128</v>
      </c>
      <c r="B135" s="77">
        <v>299.6</v>
      </c>
      <c r="C135" s="102">
        <v>335590</v>
      </c>
      <c r="D135" s="102">
        <v>41250</v>
      </c>
      <c r="E135" s="103">
        <v>67.3</v>
      </c>
      <c r="F135" s="103">
        <v>67.3</v>
      </c>
      <c r="G135" s="104">
        <v>82</v>
      </c>
      <c r="H135" s="105">
        <v>82</v>
      </c>
      <c r="I135" s="106">
        <v>0</v>
      </c>
      <c r="J135" s="7">
        <f t="shared" si="6"/>
        <v>259687</v>
      </c>
      <c r="K135" s="7">
        <f t="shared" si="7"/>
        <v>301886</v>
      </c>
      <c r="L135" s="7">
        <f t="shared" si="8"/>
        <v>0</v>
      </c>
      <c r="M135" s="7">
        <f t="shared" si="9"/>
        <v>56924</v>
      </c>
      <c r="N135" s="7">
        <f t="shared" si="10"/>
        <v>618497</v>
      </c>
    </row>
    <row r="136" spans="1:14" s="107" customFormat="1" ht="15">
      <c r="A136" s="107" t="s">
        <v>129</v>
      </c>
      <c r="B136" s="77">
        <v>1652.1</v>
      </c>
      <c r="C136" s="102">
        <v>436324</v>
      </c>
      <c r="D136" s="102">
        <v>76931</v>
      </c>
      <c r="E136" s="103">
        <v>170</v>
      </c>
      <c r="F136" s="103">
        <v>170</v>
      </c>
      <c r="G136" s="104">
        <v>86</v>
      </c>
      <c r="H136" s="105">
        <v>86</v>
      </c>
      <c r="I136" s="106">
        <v>2</v>
      </c>
      <c r="J136" s="7">
        <f t="shared" si="6"/>
        <v>655970</v>
      </c>
      <c r="K136" s="7">
        <f t="shared" si="7"/>
        <v>316612</v>
      </c>
      <c r="L136" s="7">
        <f t="shared" si="8"/>
        <v>2000</v>
      </c>
      <c r="M136" s="7">
        <f t="shared" si="9"/>
        <v>313899</v>
      </c>
      <c r="N136" s="7">
        <f t="shared" si="10"/>
        <v>1288481</v>
      </c>
    </row>
    <row r="137" spans="1:14" s="107" customFormat="1" ht="15">
      <c r="A137" s="107" t="s">
        <v>130</v>
      </c>
      <c r="B137" s="77">
        <v>931.2</v>
      </c>
      <c r="C137" s="102">
        <v>592716</v>
      </c>
      <c r="D137" s="102">
        <v>49915</v>
      </c>
      <c r="E137" s="103">
        <v>166.4</v>
      </c>
      <c r="F137" s="103">
        <v>166.4</v>
      </c>
      <c r="G137" s="104">
        <v>311</v>
      </c>
      <c r="H137" s="105">
        <v>311</v>
      </c>
      <c r="I137" s="106">
        <v>9</v>
      </c>
      <c r="J137" s="7">
        <f t="shared" si="6"/>
        <v>642079</v>
      </c>
      <c r="K137" s="7">
        <f t="shared" si="7"/>
        <v>1144956</v>
      </c>
      <c r="L137" s="7">
        <f t="shared" si="8"/>
        <v>9000</v>
      </c>
      <c r="M137" s="7">
        <f t="shared" si="9"/>
        <v>176928</v>
      </c>
      <c r="N137" s="7">
        <f t="shared" si="10"/>
        <v>1972963</v>
      </c>
    </row>
    <row r="138" spans="1:14" s="107" customFormat="1" ht="15">
      <c r="A138" s="107" t="s">
        <v>131</v>
      </c>
      <c r="B138" s="77">
        <v>5426.4</v>
      </c>
      <c r="C138" s="102">
        <v>567756</v>
      </c>
      <c r="D138" s="102">
        <v>73513</v>
      </c>
      <c r="E138" s="103">
        <v>745</v>
      </c>
      <c r="F138" s="103">
        <v>745</v>
      </c>
      <c r="G138" s="104">
        <v>331</v>
      </c>
      <c r="H138" s="105">
        <v>331</v>
      </c>
      <c r="I138" s="106">
        <v>9</v>
      </c>
      <c r="J138" s="7">
        <f aca="true" t="shared" si="11" ref="J138:J201">IF(C138&lt;($M$2*$C$7),IF(D138&lt;$M$2*$D$7,ROUND(E138*$J$6,0),0),0)</f>
        <v>2874694</v>
      </c>
      <c r="K138" s="7">
        <f aca="true" t="shared" si="12" ref="K138:K201">IF(C138&lt;($M$2*$C$7),IF(D138&lt;$M$2*$D$7,ROUND(G138*$K$6,0),0),0)</f>
        <v>1218587</v>
      </c>
      <c r="L138" s="7">
        <f aca="true" t="shared" si="13" ref="L138:L201">IF(C138&lt;($M$2*$C$7),IF(D138&lt;$M$2*$D$7,ROUND(I138*$L$6,0),0),0)</f>
        <v>9000</v>
      </c>
      <c r="M138" s="7">
        <f aca="true" t="shared" si="14" ref="M138:M201">IF(C138&lt;($M$2*$C$7),IF(D138&lt;$M$2*$D$7,ROUND(B138*$M$6,0),0),0)</f>
        <v>1031016</v>
      </c>
      <c r="N138" s="7">
        <f aca="true" t="shared" si="15" ref="N138:N201">J138+K138+L138+M138</f>
        <v>5133297</v>
      </c>
    </row>
    <row r="139" spans="1:14" s="107" customFormat="1" ht="15">
      <c r="A139" s="107" t="s">
        <v>132</v>
      </c>
      <c r="B139" s="77">
        <v>805.9</v>
      </c>
      <c r="C139" s="102">
        <v>556245</v>
      </c>
      <c r="D139" s="102">
        <v>59096</v>
      </c>
      <c r="E139" s="103">
        <v>122.8</v>
      </c>
      <c r="F139" s="103">
        <v>122.8</v>
      </c>
      <c r="G139" s="104">
        <v>97</v>
      </c>
      <c r="H139" s="105">
        <v>97</v>
      </c>
      <c r="I139" s="106">
        <v>3.2</v>
      </c>
      <c r="J139" s="7">
        <f t="shared" si="11"/>
        <v>473842</v>
      </c>
      <c r="K139" s="7">
        <f t="shared" si="12"/>
        <v>357109</v>
      </c>
      <c r="L139" s="7">
        <f t="shared" si="13"/>
        <v>3200</v>
      </c>
      <c r="M139" s="7">
        <f t="shared" si="14"/>
        <v>153121</v>
      </c>
      <c r="N139" s="7">
        <f t="shared" si="15"/>
        <v>987272</v>
      </c>
    </row>
    <row r="140" spans="1:14" s="107" customFormat="1" ht="15">
      <c r="A140" s="107" t="s">
        <v>133</v>
      </c>
      <c r="B140" s="77">
        <v>56.7</v>
      </c>
      <c r="C140" s="102">
        <v>808932</v>
      </c>
      <c r="D140" s="102">
        <v>48365</v>
      </c>
      <c r="E140" s="103">
        <v>5</v>
      </c>
      <c r="F140" s="103">
        <v>5</v>
      </c>
      <c r="G140" s="104">
        <v>14</v>
      </c>
      <c r="H140" s="105">
        <v>14</v>
      </c>
      <c r="I140" s="106">
        <v>0</v>
      </c>
      <c r="J140" s="7">
        <f t="shared" si="11"/>
        <v>19293</v>
      </c>
      <c r="K140" s="7">
        <f t="shared" si="12"/>
        <v>51541</v>
      </c>
      <c r="L140" s="7">
        <f t="shared" si="13"/>
        <v>0</v>
      </c>
      <c r="M140" s="7">
        <f t="shared" si="14"/>
        <v>10773</v>
      </c>
      <c r="N140" s="7">
        <f t="shared" si="15"/>
        <v>81607</v>
      </c>
    </row>
    <row r="141" spans="1:14" s="107" customFormat="1" ht="15">
      <c r="A141" s="107" t="s">
        <v>134</v>
      </c>
      <c r="B141" s="77">
        <v>253.8</v>
      </c>
      <c r="C141" s="102">
        <v>1033104</v>
      </c>
      <c r="D141" s="102">
        <v>64531</v>
      </c>
      <c r="E141" s="103">
        <v>32.3</v>
      </c>
      <c r="F141" s="103">
        <v>32.3</v>
      </c>
      <c r="G141" s="104">
        <v>3</v>
      </c>
      <c r="H141" s="105">
        <v>3</v>
      </c>
      <c r="I141" s="106">
        <v>0</v>
      </c>
      <c r="J141" s="7">
        <f t="shared" si="11"/>
        <v>124634</v>
      </c>
      <c r="K141" s="7">
        <f t="shared" si="12"/>
        <v>11045</v>
      </c>
      <c r="L141" s="7">
        <f t="shared" si="13"/>
        <v>0</v>
      </c>
      <c r="M141" s="7">
        <f t="shared" si="14"/>
        <v>48222</v>
      </c>
      <c r="N141" s="7">
        <f t="shared" si="15"/>
        <v>183901</v>
      </c>
    </row>
    <row r="142" spans="1:14" s="107" customFormat="1" ht="15">
      <c r="A142" s="107" t="s">
        <v>135</v>
      </c>
      <c r="B142" s="77">
        <v>224.4</v>
      </c>
      <c r="C142" s="102">
        <v>789365</v>
      </c>
      <c r="D142" s="102">
        <v>70223</v>
      </c>
      <c r="E142" s="103">
        <v>45.6</v>
      </c>
      <c r="F142" s="103">
        <v>45.6</v>
      </c>
      <c r="G142" s="104">
        <v>18</v>
      </c>
      <c r="H142" s="105">
        <v>18</v>
      </c>
      <c r="I142" s="106">
        <v>0</v>
      </c>
      <c r="J142" s="7">
        <f t="shared" si="11"/>
        <v>175954</v>
      </c>
      <c r="K142" s="7">
        <f t="shared" si="12"/>
        <v>66268</v>
      </c>
      <c r="L142" s="7">
        <f t="shared" si="13"/>
        <v>0</v>
      </c>
      <c r="M142" s="7">
        <f t="shared" si="14"/>
        <v>42636</v>
      </c>
      <c r="N142" s="7">
        <f t="shared" si="15"/>
        <v>284858</v>
      </c>
    </row>
    <row r="143" spans="1:14" s="107" customFormat="1" ht="15">
      <c r="A143" s="107" t="s">
        <v>136</v>
      </c>
      <c r="B143" s="77">
        <v>292.7</v>
      </c>
      <c r="C143" s="102">
        <v>597588</v>
      </c>
      <c r="D143" s="102">
        <v>67981</v>
      </c>
      <c r="E143" s="103">
        <v>65.2</v>
      </c>
      <c r="F143" s="103">
        <v>65.2</v>
      </c>
      <c r="G143" s="104">
        <v>19</v>
      </c>
      <c r="H143" s="105">
        <v>19</v>
      </c>
      <c r="I143" s="106">
        <v>5.1</v>
      </c>
      <c r="J143" s="7">
        <f t="shared" si="11"/>
        <v>251584</v>
      </c>
      <c r="K143" s="7">
        <f t="shared" si="12"/>
        <v>69949</v>
      </c>
      <c r="L143" s="7">
        <f t="shared" si="13"/>
        <v>5100</v>
      </c>
      <c r="M143" s="7">
        <f t="shared" si="14"/>
        <v>55613</v>
      </c>
      <c r="N143" s="7">
        <f t="shared" si="15"/>
        <v>382246</v>
      </c>
    </row>
    <row r="144" spans="1:14" s="107" customFormat="1" ht="15">
      <c r="A144" s="107" t="s">
        <v>137</v>
      </c>
      <c r="B144" s="77">
        <v>319.3</v>
      </c>
      <c r="C144" s="102">
        <v>1351024</v>
      </c>
      <c r="D144" s="102">
        <v>51080</v>
      </c>
      <c r="E144" s="103">
        <v>43.9</v>
      </c>
      <c r="F144" s="103">
        <v>0</v>
      </c>
      <c r="G144" s="104">
        <v>48</v>
      </c>
      <c r="H144" s="105">
        <v>0</v>
      </c>
      <c r="I144" s="106">
        <v>0</v>
      </c>
      <c r="J144" s="7">
        <f t="shared" si="11"/>
        <v>0</v>
      </c>
      <c r="K144" s="7">
        <f t="shared" si="12"/>
        <v>0</v>
      </c>
      <c r="L144" s="7">
        <f t="shared" si="13"/>
        <v>0</v>
      </c>
      <c r="M144" s="7">
        <f t="shared" si="14"/>
        <v>0</v>
      </c>
      <c r="N144" s="7">
        <f t="shared" si="15"/>
        <v>0</v>
      </c>
    </row>
    <row r="145" spans="1:14" s="107" customFormat="1" ht="15">
      <c r="A145" s="107" t="s">
        <v>138</v>
      </c>
      <c r="B145" s="77">
        <v>14978.4</v>
      </c>
      <c r="C145" s="102">
        <v>629982</v>
      </c>
      <c r="D145" s="102">
        <v>50039</v>
      </c>
      <c r="E145" s="103">
        <v>2402</v>
      </c>
      <c r="F145" s="103">
        <v>2402</v>
      </c>
      <c r="G145" s="104">
        <v>4992</v>
      </c>
      <c r="H145" s="105">
        <v>4992</v>
      </c>
      <c r="I145" s="106">
        <v>1181</v>
      </c>
      <c r="J145" s="7">
        <f t="shared" si="11"/>
        <v>9268477</v>
      </c>
      <c r="K145" s="7">
        <f t="shared" si="12"/>
        <v>18378205</v>
      </c>
      <c r="L145" s="7">
        <f t="shared" si="13"/>
        <v>1181000</v>
      </c>
      <c r="M145" s="7">
        <f t="shared" si="14"/>
        <v>2845896</v>
      </c>
      <c r="N145" s="7">
        <f t="shared" si="15"/>
        <v>31673578</v>
      </c>
    </row>
    <row r="146" spans="1:14" s="107" customFormat="1" ht="15">
      <c r="A146" s="107" t="s">
        <v>139</v>
      </c>
      <c r="B146" s="77">
        <v>298.8</v>
      </c>
      <c r="C146" s="102">
        <v>462569</v>
      </c>
      <c r="D146" s="102">
        <v>50927</v>
      </c>
      <c r="E146" s="103">
        <v>52.2</v>
      </c>
      <c r="F146" s="103">
        <v>52.2</v>
      </c>
      <c r="G146" s="104">
        <v>50</v>
      </c>
      <c r="H146" s="105">
        <v>50</v>
      </c>
      <c r="I146" s="106">
        <v>0</v>
      </c>
      <c r="J146" s="7">
        <f t="shared" si="11"/>
        <v>201422</v>
      </c>
      <c r="K146" s="7">
        <f t="shared" si="12"/>
        <v>184077</v>
      </c>
      <c r="L146" s="7">
        <f t="shared" si="13"/>
        <v>0</v>
      </c>
      <c r="M146" s="7">
        <f t="shared" si="14"/>
        <v>56772</v>
      </c>
      <c r="N146" s="7">
        <f t="shared" si="15"/>
        <v>442271</v>
      </c>
    </row>
    <row r="147" spans="1:14" s="107" customFormat="1" ht="15">
      <c r="A147" s="107" t="s">
        <v>140</v>
      </c>
      <c r="B147" s="77">
        <v>118.1</v>
      </c>
      <c r="C147" s="102">
        <v>584040</v>
      </c>
      <c r="D147" s="102">
        <v>47813</v>
      </c>
      <c r="E147" s="103">
        <v>24.6</v>
      </c>
      <c r="F147" s="103">
        <v>24.6</v>
      </c>
      <c r="G147" s="104">
        <v>38</v>
      </c>
      <c r="H147" s="105">
        <v>38</v>
      </c>
      <c r="I147" s="106">
        <v>0</v>
      </c>
      <c r="J147" s="7">
        <f t="shared" si="11"/>
        <v>94923</v>
      </c>
      <c r="K147" s="7">
        <f t="shared" si="12"/>
        <v>139898</v>
      </c>
      <c r="L147" s="7">
        <f t="shared" si="13"/>
        <v>0</v>
      </c>
      <c r="M147" s="7">
        <f t="shared" si="14"/>
        <v>22439</v>
      </c>
      <c r="N147" s="7">
        <f t="shared" si="15"/>
        <v>257260</v>
      </c>
    </row>
    <row r="148" spans="1:14" s="107" customFormat="1" ht="15">
      <c r="A148" s="107" t="s">
        <v>141</v>
      </c>
      <c r="B148" s="77">
        <v>0</v>
      </c>
      <c r="C148" s="102" t="s">
        <v>320</v>
      </c>
      <c r="D148" s="102">
        <v>40654</v>
      </c>
      <c r="E148" s="103">
        <v>0</v>
      </c>
      <c r="F148" s="103">
        <v>0</v>
      </c>
      <c r="G148" s="104">
        <v>0</v>
      </c>
      <c r="H148" s="105">
        <v>0</v>
      </c>
      <c r="I148" s="106">
        <v>0</v>
      </c>
      <c r="J148" s="7">
        <f t="shared" si="11"/>
        <v>0</v>
      </c>
      <c r="K148" s="7">
        <f t="shared" si="12"/>
        <v>0</v>
      </c>
      <c r="L148" s="7">
        <f t="shared" si="13"/>
        <v>0</v>
      </c>
      <c r="M148" s="7">
        <f t="shared" si="14"/>
        <v>0</v>
      </c>
      <c r="N148" s="7">
        <f t="shared" si="15"/>
        <v>0</v>
      </c>
    </row>
    <row r="149" spans="1:14" s="107" customFormat="1" ht="15">
      <c r="A149" s="107" t="s">
        <v>142</v>
      </c>
      <c r="B149" s="77">
        <v>154.1</v>
      </c>
      <c r="C149" s="102">
        <v>936386</v>
      </c>
      <c r="D149" s="102">
        <v>61908</v>
      </c>
      <c r="E149" s="103">
        <v>28</v>
      </c>
      <c r="F149" s="103">
        <v>28</v>
      </c>
      <c r="G149" s="104">
        <v>11</v>
      </c>
      <c r="H149" s="105">
        <v>11</v>
      </c>
      <c r="I149" s="106">
        <v>0.2</v>
      </c>
      <c r="J149" s="7">
        <f t="shared" si="11"/>
        <v>108042</v>
      </c>
      <c r="K149" s="7">
        <f t="shared" si="12"/>
        <v>40497</v>
      </c>
      <c r="L149" s="7">
        <f t="shared" si="13"/>
        <v>200</v>
      </c>
      <c r="M149" s="7">
        <f t="shared" si="14"/>
        <v>29279</v>
      </c>
      <c r="N149" s="7">
        <f t="shared" si="15"/>
        <v>178018</v>
      </c>
    </row>
    <row r="150" spans="1:14" s="107" customFormat="1" ht="15">
      <c r="A150" s="107" t="s">
        <v>143</v>
      </c>
      <c r="B150" s="77">
        <v>937.5</v>
      </c>
      <c r="C150" s="102">
        <v>1621986</v>
      </c>
      <c r="D150" s="102">
        <v>54764</v>
      </c>
      <c r="E150" s="103">
        <v>130.5</v>
      </c>
      <c r="F150" s="103">
        <v>0</v>
      </c>
      <c r="G150" s="104">
        <v>211</v>
      </c>
      <c r="H150" s="105">
        <v>0</v>
      </c>
      <c r="I150" s="106">
        <v>4.9</v>
      </c>
      <c r="J150" s="7">
        <f t="shared" si="11"/>
        <v>0</v>
      </c>
      <c r="K150" s="7">
        <f t="shared" si="12"/>
        <v>0</v>
      </c>
      <c r="L150" s="7">
        <f t="shared" si="13"/>
        <v>0</v>
      </c>
      <c r="M150" s="7">
        <f t="shared" si="14"/>
        <v>0</v>
      </c>
      <c r="N150" s="7">
        <f t="shared" si="15"/>
        <v>0</v>
      </c>
    </row>
    <row r="151" spans="1:14" s="107" customFormat="1" ht="15">
      <c r="A151" s="107" t="s">
        <v>144</v>
      </c>
      <c r="B151" s="77">
        <v>4639.3</v>
      </c>
      <c r="C151" s="102">
        <v>632685</v>
      </c>
      <c r="D151" s="102">
        <v>72011</v>
      </c>
      <c r="E151" s="103">
        <v>748</v>
      </c>
      <c r="F151" s="103">
        <v>748</v>
      </c>
      <c r="G151" s="104">
        <v>250</v>
      </c>
      <c r="H151" s="105">
        <v>250</v>
      </c>
      <c r="I151" s="106">
        <v>1</v>
      </c>
      <c r="J151" s="7">
        <f t="shared" si="11"/>
        <v>2886270</v>
      </c>
      <c r="K151" s="7">
        <f t="shared" si="12"/>
        <v>920383</v>
      </c>
      <c r="L151" s="7">
        <f t="shared" si="13"/>
        <v>1000</v>
      </c>
      <c r="M151" s="7">
        <f t="shared" si="14"/>
        <v>881467</v>
      </c>
      <c r="N151" s="7">
        <f t="shared" si="15"/>
        <v>4689120</v>
      </c>
    </row>
    <row r="152" spans="1:14" s="107" customFormat="1" ht="15">
      <c r="A152" s="107" t="s">
        <v>145</v>
      </c>
      <c r="B152" s="77">
        <v>293.4</v>
      </c>
      <c r="C152" s="102">
        <v>519810</v>
      </c>
      <c r="D152" s="102">
        <v>48529</v>
      </c>
      <c r="E152" s="103">
        <v>40.3</v>
      </c>
      <c r="F152" s="103">
        <v>40.3</v>
      </c>
      <c r="G152" s="104">
        <v>75</v>
      </c>
      <c r="H152" s="105">
        <v>75</v>
      </c>
      <c r="I152" s="106">
        <v>0</v>
      </c>
      <c r="J152" s="7">
        <f t="shared" si="11"/>
        <v>155504</v>
      </c>
      <c r="K152" s="7">
        <f t="shared" si="12"/>
        <v>276115</v>
      </c>
      <c r="L152" s="7">
        <f t="shared" si="13"/>
        <v>0</v>
      </c>
      <c r="M152" s="7">
        <f t="shared" si="14"/>
        <v>55746</v>
      </c>
      <c r="N152" s="7">
        <f t="shared" si="15"/>
        <v>487365</v>
      </c>
    </row>
    <row r="153" spans="1:14" s="107" customFormat="1" ht="15">
      <c r="A153" s="107" t="s">
        <v>146</v>
      </c>
      <c r="B153" s="77">
        <v>217.6</v>
      </c>
      <c r="C153" s="102">
        <v>412134</v>
      </c>
      <c r="D153" s="102">
        <v>47361</v>
      </c>
      <c r="E153" s="103">
        <v>29.1</v>
      </c>
      <c r="F153" s="103">
        <v>29.1</v>
      </c>
      <c r="G153" s="104">
        <v>52</v>
      </c>
      <c r="H153" s="105">
        <v>52</v>
      </c>
      <c r="I153" s="106">
        <v>0</v>
      </c>
      <c r="J153" s="7">
        <f t="shared" si="11"/>
        <v>112287</v>
      </c>
      <c r="K153" s="7">
        <f t="shared" si="12"/>
        <v>191440</v>
      </c>
      <c r="L153" s="7">
        <f t="shared" si="13"/>
        <v>0</v>
      </c>
      <c r="M153" s="7">
        <f t="shared" si="14"/>
        <v>41344</v>
      </c>
      <c r="N153" s="7">
        <f t="shared" si="15"/>
        <v>345071</v>
      </c>
    </row>
    <row r="154" spans="1:14" s="107" customFormat="1" ht="15">
      <c r="A154" s="107" t="s">
        <v>147</v>
      </c>
      <c r="B154" s="77">
        <v>2520.3</v>
      </c>
      <c r="C154" s="102">
        <v>550201</v>
      </c>
      <c r="D154" s="102">
        <v>61682</v>
      </c>
      <c r="E154" s="103">
        <v>400.7</v>
      </c>
      <c r="F154" s="103">
        <v>400.7</v>
      </c>
      <c r="G154" s="104">
        <v>408</v>
      </c>
      <c r="H154" s="105">
        <v>408</v>
      </c>
      <c r="I154" s="106">
        <v>34</v>
      </c>
      <c r="J154" s="7">
        <f t="shared" si="11"/>
        <v>1546161</v>
      </c>
      <c r="K154" s="7">
        <f t="shared" si="12"/>
        <v>1502065</v>
      </c>
      <c r="L154" s="7">
        <f t="shared" si="13"/>
        <v>34000</v>
      </c>
      <c r="M154" s="7">
        <f t="shared" si="14"/>
        <v>478857</v>
      </c>
      <c r="N154" s="7">
        <f t="shared" si="15"/>
        <v>3561083</v>
      </c>
    </row>
    <row r="155" spans="1:14" s="107" customFormat="1" ht="15">
      <c r="A155" s="107" t="s">
        <v>148</v>
      </c>
      <c r="B155" s="77">
        <v>3</v>
      </c>
      <c r="C155" s="102">
        <v>1633129</v>
      </c>
      <c r="D155" s="102">
        <v>40654</v>
      </c>
      <c r="E155" s="103">
        <v>0.5</v>
      </c>
      <c r="F155" s="103">
        <v>0</v>
      </c>
      <c r="G155" s="104">
        <v>2</v>
      </c>
      <c r="H155" s="105">
        <v>0</v>
      </c>
      <c r="I155" s="106">
        <v>0</v>
      </c>
      <c r="J155" s="7">
        <f t="shared" si="11"/>
        <v>0</v>
      </c>
      <c r="K155" s="7">
        <f t="shared" si="12"/>
        <v>0</v>
      </c>
      <c r="L155" s="7">
        <f t="shared" si="13"/>
        <v>0</v>
      </c>
      <c r="M155" s="7">
        <f t="shared" si="14"/>
        <v>0</v>
      </c>
      <c r="N155" s="7">
        <f t="shared" si="15"/>
        <v>0</v>
      </c>
    </row>
    <row r="156" spans="1:14" s="107" customFormat="1" ht="15">
      <c r="A156" s="107" t="s">
        <v>149</v>
      </c>
      <c r="B156" s="77">
        <v>644.5</v>
      </c>
      <c r="C156" s="102">
        <v>585908</v>
      </c>
      <c r="D156" s="102">
        <v>48033</v>
      </c>
      <c r="E156" s="103">
        <v>101.3</v>
      </c>
      <c r="F156" s="103">
        <v>101.3</v>
      </c>
      <c r="G156" s="104">
        <v>218</v>
      </c>
      <c r="H156" s="105">
        <v>218</v>
      </c>
      <c r="I156" s="106">
        <v>0</v>
      </c>
      <c r="J156" s="7">
        <f t="shared" si="11"/>
        <v>390881</v>
      </c>
      <c r="K156" s="7">
        <f t="shared" si="12"/>
        <v>802574</v>
      </c>
      <c r="L156" s="7">
        <f t="shared" si="13"/>
        <v>0</v>
      </c>
      <c r="M156" s="7">
        <f t="shared" si="14"/>
        <v>122455</v>
      </c>
      <c r="N156" s="7">
        <f t="shared" si="15"/>
        <v>1315910</v>
      </c>
    </row>
    <row r="157" spans="1:14" s="107" customFormat="1" ht="15">
      <c r="A157" s="107" t="s">
        <v>150</v>
      </c>
      <c r="B157" s="77">
        <v>107</v>
      </c>
      <c r="C157" s="102">
        <v>1162178</v>
      </c>
      <c r="D157" s="102">
        <v>46346</v>
      </c>
      <c r="E157" s="103">
        <v>11.9</v>
      </c>
      <c r="F157" s="103">
        <v>0</v>
      </c>
      <c r="G157" s="104">
        <v>0</v>
      </c>
      <c r="H157" s="105">
        <v>0</v>
      </c>
      <c r="I157" s="106">
        <v>0</v>
      </c>
      <c r="J157" s="7">
        <f t="shared" si="11"/>
        <v>0</v>
      </c>
      <c r="K157" s="7">
        <f t="shared" si="12"/>
        <v>0</v>
      </c>
      <c r="L157" s="7">
        <f t="shared" si="13"/>
        <v>0</v>
      </c>
      <c r="M157" s="7">
        <f t="shared" si="14"/>
        <v>0</v>
      </c>
      <c r="N157" s="7">
        <f t="shared" si="15"/>
        <v>0</v>
      </c>
    </row>
    <row r="158" spans="1:14" s="107" customFormat="1" ht="15">
      <c r="A158" s="107" t="s">
        <v>151</v>
      </c>
      <c r="B158" s="77">
        <v>479.7</v>
      </c>
      <c r="C158" s="102">
        <v>489322</v>
      </c>
      <c r="D158" s="102">
        <v>77869</v>
      </c>
      <c r="E158" s="103">
        <v>70.5</v>
      </c>
      <c r="F158" s="103">
        <v>70.5</v>
      </c>
      <c r="G158" s="104">
        <v>13</v>
      </c>
      <c r="H158" s="105">
        <v>13</v>
      </c>
      <c r="I158" s="106">
        <v>0.1</v>
      </c>
      <c r="J158" s="7">
        <f t="shared" si="11"/>
        <v>272035</v>
      </c>
      <c r="K158" s="7">
        <f t="shared" si="12"/>
        <v>47860</v>
      </c>
      <c r="L158" s="7">
        <f t="shared" si="13"/>
        <v>100</v>
      </c>
      <c r="M158" s="7">
        <f t="shared" si="14"/>
        <v>91143</v>
      </c>
      <c r="N158" s="7">
        <f t="shared" si="15"/>
        <v>411138</v>
      </c>
    </row>
    <row r="159" spans="1:14" s="107" customFormat="1" ht="15">
      <c r="A159" s="107" t="s">
        <v>152</v>
      </c>
      <c r="B159" s="77">
        <v>640.7</v>
      </c>
      <c r="C159" s="102">
        <v>4016488</v>
      </c>
      <c r="D159" s="102">
        <v>51729</v>
      </c>
      <c r="E159" s="103">
        <v>115.1</v>
      </c>
      <c r="F159" s="103">
        <v>0</v>
      </c>
      <c r="G159" s="104">
        <v>98</v>
      </c>
      <c r="H159" s="105">
        <v>0</v>
      </c>
      <c r="I159" s="106">
        <v>5</v>
      </c>
      <c r="J159" s="7">
        <f t="shared" si="11"/>
        <v>0</v>
      </c>
      <c r="K159" s="7">
        <f t="shared" si="12"/>
        <v>0</v>
      </c>
      <c r="L159" s="7">
        <f t="shared" si="13"/>
        <v>0</v>
      </c>
      <c r="M159" s="7">
        <f t="shared" si="14"/>
        <v>0</v>
      </c>
      <c r="N159" s="7">
        <f t="shared" si="15"/>
        <v>0</v>
      </c>
    </row>
    <row r="160" spans="1:14" s="107" customFormat="1" ht="15">
      <c r="A160" s="107" t="s">
        <v>153</v>
      </c>
      <c r="B160" s="77">
        <v>12729.5</v>
      </c>
      <c r="C160" s="102">
        <v>663098</v>
      </c>
      <c r="D160" s="102">
        <v>61102</v>
      </c>
      <c r="E160" s="103">
        <v>1902.8</v>
      </c>
      <c r="F160" s="103">
        <v>1902.8</v>
      </c>
      <c r="G160" s="104">
        <v>3394</v>
      </c>
      <c r="H160" s="105">
        <v>3394</v>
      </c>
      <c r="I160" s="106">
        <v>482</v>
      </c>
      <c r="J160" s="7">
        <f t="shared" si="11"/>
        <v>7342239</v>
      </c>
      <c r="K160" s="7">
        <f t="shared" si="12"/>
        <v>12495118</v>
      </c>
      <c r="L160" s="7">
        <f t="shared" si="13"/>
        <v>482000</v>
      </c>
      <c r="M160" s="7">
        <f t="shared" si="14"/>
        <v>2418605</v>
      </c>
      <c r="N160" s="7">
        <f t="shared" si="15"/>
        <v>22737962</v>
      </c>
    </row>
    <row r="161" spans="1:14" s="107" customFormat="1" ht="15">
      <c r="A161" s="107" t="s">
        <v>154</v>
      </c>
      <c r="B161" s="77">
        <v>116.1</v>
      </c>
      <c r="C161" s="102">
        <v>762542</v>
      </c>
      <c r="D161" s="102">
        <v>59464</v>
      </c>
      <c r="E161" s="103">
        <v>18.2</v>
      </c>
      <c r="F161" s="103">
        <v>18.2</v>
      </c>
      <c r="G161" s="104">
        <v>22</v>
      </c>
      <c r="H161" s="105">
        <v>22</v>
      </c>
      <c r="I161" s="106">
        <v>0</v>
      </c>
      <c r="J161" s="7">
        <f t="shared" si="11"/>
        <v>70227</v>
      </c>
      <c r="K161" s="7">
        <f t="shared" si="12"/>
        <v>80994</v>
      </c>
      <c r="L161" s="7">
        <f t="shared" si="13"/>
        <v>0</v>
      </c>
      <c r="M161" s="7">
        <f t="shared" si="14"/>
        <v>22059</v>
      </c>
      <c r="N161" s="7">
        <f t="shared" si="15"/>
        <v>173280</v>
      </c>
    </row>
    <row r="162" spans="1:14" s="107" customFormat="1" ht="15">
      <c r="A162" s="107" t="s">
        <v>155</v>
      </c>
      <c r="B162" s="77">
        <v>873.8</v>
      </c>
      <c r="C162" s="102">
        <v>562635</v>
      </c>
      <c r="D162" s="102">
        <v>69458</v>
      </c>
      <c r="E162" s="103">
        <v>103</v>
      </c>
      <c r="F162" s="103">
        <v>103</v>
      </c>
      <c r="G162" s="104">
        <v>52</v>
      </c>
      <c r="H162" s="105">
        <v>52</v>
      </c>
      <c r="I162" s="106">
        <v>3</v>
      </c>
      <c r="J162" s="7">
        <f t="shared" si="11"/>
        <v>397441</v>
      </c>
      <c r="K162" s="7">
        <f t="shared" si="12"/>
        <v>191440</v>
      </c>
      <c r="L162" s="7">
        <f t="shared" si="13"/>
        <v>3000</v>
      </c>
      <c r="M162" s="7">
        <f t="shared" si="14"/>
        <v>166022</v>
      </c>
      <c r="N162" s="7">
        <f t="shared" si="15"/>
        <v>757903</v>
      </c>
    </row>
    <row r="163" spans="1:14" s="107" customFormat="1" ht="15">
      <c r="A163" s="107" t="s">
        <v>156</v>
      </c>
      <c r="B163" s="77">
        <v>102.4</v>
      </c>
      <c r="C163" s="102">
        <v>5643108</v>
      </c>
      <c r="D163" s="102">
        <v>93290</v>
      </c>
      <c r="E163" s="103">
        <v>7.2</v>
      </c>
      <c r="F163" s="103">
        <v>0</v>
      </c>
      <c r="G163" s="104">
        <v>0</v>
      </c>
      <c r="H163" s="105">
        <v>0</v>
      </c>
      <c r="I163" s="106">
        <v>0</v>
      </c>
      <c r="J163" s="7">
        <f t="shared" si="11"/>
        <v>0</v>
      </c>
      <c r="K163" s="7">
        <f t="shared" si="12"/>
        <v>0</v>
      </c>
      <c r="L163" s="7">
        <f t="shared" si="13"/>
        <v>0</v>
      </c>
      <c r="M163" s="7">
        <f t="shared" si="14"/>
        <v>0</v>
      </c>
      <c r="N163" s="7">
        <f t="shared" si="15"/>
        <v>0</v>
      </c>
    </row>
    <row r="164" spans="1:14" s="107" customFormat="1" ht="15">
      <c r="A164" s="107" t="s">
        <v>157</v>
      </c>
      <c r="B164" s="77">
        <v>454</v>
      </c>
      <c r="C164" s="102">
        <v>889128</v>
      </c>
      <c r="D164" s="102">
        <v>52941</v>
      </c>
      <c r="E164" s="103">
        <v>51</v>
      </c>
      <c r="F164" s="103">
        <v>51</v>
      </c>
      <c r="G164" s="104">
        <v>88</v>
      </c>
      <c r="H164" s="105">
        <v>88</v>
      </c>
      <c r="I164" s="106">
        <v>0.5</v>
      </c>
      <c r="J164" s="7">
        <f t="shared" si="11"/>
        <v>196791</v>
      </c>
      <c r="K164" s="7">
        <f t="shared" si="12"/>
        <v>323975</v>
      </c>
      <c r="L164" s="7">
        <f t="shared" si="13"/>
        <v>500</v>
      </c>
      <c r="M164" s="7">
        <f t="shared" si="14"/>
        <v>86260</v>
      </c>
      <c r="N164" s="7">
        <f t="shared" si="15"/>
        <v>607526</v>
      </c>
    </row>
    <row r="165" spans="1:14" s="107" customFormat="1" ht="15">
      <c r="A165" s="107" t="s">
        <v>158</v>
      </c>
      <c r="B165" s="77">
        <v>314.5</v>
      </c>
      <c r="C165" s="102">
        <v>677249</v>
      </c>
      <c r="D165" s="102">
        <v>52366</v>
      </c>
      <c r="E165" s="103">
        <v>52.4</v>
      </c>
      <c r="F165" s="103">
        <v>52.4</v>
      </c>
      <c r="G165" s="104">
        <v>75</v>
      </c>
      <c r="H165" s="105">
        <v>75</v>
      </c>
      <c r="I165" s="106">
        <v>0.4</v>
      </c>
      <c r="J165" s="7">
        <f t="shared" si="11"/>
        <v>202193</v>
      </c>
      <c r="K165" s="7">
        <f t="shared" si="12"/>
        <v>276115</v>
      </c>
      <c r="L165" s="7">
        <f t="shared" si="13"/>
        <v>400</v>
      </c>
      <c r="M165" s="7">
        <f t="shared" si="14"/>
        <v>59755</v>
      </c>
      <c r="N165" s="7">
        <f t="shared" si="15"/>
        <v>538463</v>
      </c>
    </row>
    <row r="166" spans="1:14" s="107" customFormat="1" ht="15">
      <c r="A166" s="107" t="s">
        <v>159</v>
      </c>
      <c r="B166" s="77">
        <v>820.9</v>
      </c>
      <c r="C166" s="102">
        <v>443809</v>
      </c>
      <c r="D166" s="102">
        <v>57865</v>
      </c>
      <c r="E166" s="103">
        <v>84.5</v>
      </c>
      <c r="F166" s="103">
        <v>84.5</v>
      </c>
      <c r="G166" s="104">
        <v>100</v>
      </c>
      <c r="H166" s="105">
        <v>100</v>
      </c>
      <c r="I166" s="106">
        <v>0.6</v>
      </c>
      <c r="J166" s="7">
        <f t="shared" si="11"/>
        <v>326056</v>
      </c>
      <c r="K166" s="7">
        <f t="shared" si="12"/>
        <v>368153</v>
      </c>
      <c r="L166" s="7">
        <f t="shared" si="13"/>
        <v>600</v>
      </c>
      <c r="M166" s="7">
        <f t="shared" si="14"/>
        <v>155971</v>
      </c>
      <c r="N166" s="7">
        <f t="shared" si="15"/>
        <v>850780</v>
      </c>
    </row>
    <row r="167" spans="1:14" s="107" customFormat="1" ht="15">
      <c r="A167" s="107" t="s">
        <v>160</v>
      </c>
      <c r="B167" s="77">
        <v>419.6</v>
      </c>
      <c r="C167" s="102">
        <v>2495499</v>
      </c>
      <c r="D167" s="102">
        <v>82201</v>
      </c>
      <c r="E167" s="103">
        <v>41.9</v>
      </c>
      <c r="F167" s="103">
        <v>0</v>
      </c>
      <c r="G167" s="104">
        <v>20</v>
      </c>
      <c r="H167" s="105">
        <v>0</v>
      </c>
      <c r="I167" s="106">
        <v>0</v>
      </c>
      <c r="J167" s="7">
        <f t="shared" si="11"/>
        <v>0</v>
      </c>
      <c r="K167" s="7">
        <f t="shared" si="12"/>
        <v>0</v>
      </c>
      <c r="L167" s="7">
        <f t="shared" si="13"/>
        <v>0</v>
      </c>
      <c r="M167" s="7">
        <f t="shared" si="14"/>
        <v>0</v>
      </c>
      <c r="N167" s="7">
        <f t="shared" si="15"/>
        <v>0</v>
      </c>
    </row>
    <row r="168" spans="1:14" s="107" customFormat="1" ht="15">
      <c r="A168" s="107" t="s">
        <v>161</v>
      </c>
      <c r="B168" s="77">
        <v>278.5</v>
      </c>
      <c r="C168" s="102">
        <v>2345112</v>
      </c>
      <c r="D168" s="102">
        <v>61389</v>
      </c>
      <c r="E168" s="103">
        <v>47.7</v>
      </c>
      <c r="F168" s="103">
        <v>0</v>
      </c>
      <c r="G168" s="104">
        <v>15</v>
      </c>
      <c r="H168" s="105">
        <v>0</v>
      </c>
      <c r="I168" s="106">
        <v>0</v>
      </c>
      <c r="J168" s="7">
        <f t="shared" si="11"/>
        <v>0</v>
      </c>
      <c r="K168" s="7">
        <f t="shared" si="12"/>
        <v>0</v>
      </c>
      <c r="L168" s="7">
        <f t="shared" si="13"/>
        <v>0</v>
      </c>
      <c r="M168" s="7">
        <f t="shared" si="14"/>
        <v>0</v>
      </c>
      <c r="N168" s="7">
        <f t="shared" si="15"/>
        <v>0</v>
      </c>
    </row>
    <row r="169" spans="1:14" s="107" customFormat="1" ht="15">
      <c r="A169" s="107" t="s">
        <v>162</v>
      </c>
      <c r="B169" s="77">
        <v>347.5</v>
      </c>
      <c r="C169" s="102">
        <v>652749</v>
      </c>
      <c r="D169" s="102">
        <v>75078</v>
      </c>
      <c r="E169" s="103">
        <v>57</v>
      </c>
      <c r="F169" s="103">
        <v>57</v>
      </c>
      <c r="G169" s="104">
        <v>4</v>
      </c>
      <c r="H169" s="105">
        <v>4</v>
      </c>
      <c r="I169" s="106">
        <v>0.1</v>
      </c>
      <c r="J169" s="7">
        <f t="shared" si="11"/>
        <v>219943</v>
      </c>
      <c r="K169" s="7">
        <f t="shared" si="12"/>
        <v>14726</v>
      </c>
      <c r="L169" s="7">
        <f t="shared" si="13"/>
        <v>100</v>
      </c>
      <c r="M169" s="7">
        <f t="shared" si="14"/>
        <v>66025</v>
      </c>
      <c r="N169" s="7">
        <f t="shared" si="15"/>
        <v>300794</v>
      </c>
    </row>
    <row r="170" spans="1:14" s="107" customFormat="1" ht="15">
      <c r="A170" s="107" t="s">
        <v>163</v>
      </c>
      <c r="B170" s="77">
        <v>92.9</v>
      </c>
      <c r="C170" s="102">
        <v>8242020</v>
      </c>
      <c r="D170" s="102">
        <v>76202</v>
      </c>
      <c r="E170" s="103">
        <v>20.4</v>
      </c>
      <c r="F170" s="103">
        <v>0</v>
      </c>
      <c r="G170" s="104">
        <v>10</v>
      </c>
      <c r="H170" s="105">
        <v>0</v>
      </c>
      <c r="I170" s="106">
        <v>0</v>
      </c>
      <c r="J170" s="7">
        <f t="shared" si="11"/>
        <v>0</v>
      </c>
      <c r="K170" s="7">
        <f t="shared" si="12"/>
        <v>0</v>
      </c>
      <c r="L170" s="7">
        <f t="shared" si="13"/>
        <v>0</v>
      </c>
      <c r="M170" s="7">
        <f t="shared" si="14"/>
        <v>0</v>
      </c>
      <c r="N170" s="7">
        <f t="shared" si="15"/>
        <v>0</v>
      </c>
    </row>
    <row r="171" spans="1:14" s="107" customFormat="1" ht="15">
      <c r="A171" s="107" t="s">
        <v>164</v>
      </c>
      <c r="B171" s="77">
        <v>1021.1</v>
      </c>
      <c r="C171" s="102">
        <v>703470</v>
      </c>
      <c r="D171" s="102">
        <v>53750</v>
      </c>
      <c r="E171" s="103">
        <v>193</v>
      </c>
      <c r="F171" s="103">
        <v>193</v>
      </c>
      <c r="G171" s="104">
        <v>203</v>
      </c>
      <c r="H171" s="105">
        <v>203</v>
      </c>
      <c r="I171" s="106">
        <v>43</v>
      </c>
      <c r="J171" s="7">
        <f t="shared" si="11"/>
        <v>744719</v>
      </c>
      <c r="K171" s="7">
        <f t="shared" si="12"/>
        <v>747351</v>
      </c>
      <c r="L171" s="7">
        <f t="shared" si="13"/>
        <v>43000</v>
      </c>
      <c r="M171" s="7">
        <f t="shared" si="14"/>
        <v>194009</v>
      </c>
      <c r="N171" s="7">
        <f t="shared" si="15"/>
        <v>1729079</v>
      </c>
    </row>
    <row r="172" spans="1:14" s="107" customFormat="1" ht="15">
      <c r="A172" s="107" t="s">
        <v>165</v>
      </c>
      <c r="B172" s="77">
        <v>1031.7</v>
      </c>
      <c r="C172" s="102">
        <v>370835</v>
      </c>
      <c r="D172" s="102">
        <v>45508</v>
      </c>
      <c r="E172" s="103">
        <v>173.2</v>
      </c>
      <c r="F172" s="103">
        <v>173.2</v>
      </c>
      <c r="G172" s="104">
        <v>346</v>
      </c>
      <c r="H172" s="105">
        <v>346</v>
      </c>
      <c r="I172" s="106">
        <v>0</v>
      </c>
      <c r="J172" s="7">
        <f t="shared" si="11"/>
        <v>668318</v>
      </c>
      <c r="K172" s="7">
        <f t="shared" si="12"/>
        <v>1273810</v>
      </c>
      <c r="L172" s="7">
        <f t="shared" si="13"/>
        <v>0</v>
      </c>
      <c r="M172" s="7">
        <f t="shared" si="14"/>
        <v>196023</v>
      </c>
      <c r="N172" s="7">
        <f t="shared" si="15"/>
        <v>2138151</v>
      </c>
    </row>
    <row r="173" spans="1:14" s="107" customFormat="1" ht="15">
      <c r="A173" s="107" t="s">
        <v>166</v>
      </c>
      <c r="B173" s="77">
        <v>784.7</v>
      </c>
      <c r="C173" s="102">
        <v>582513</v>
      </c>
      <c r="D173" s="102">
        <v>62271</v>
      </c>
      <c r="E173" s="103">
        <v>120.6</v>
      </c>
      <c r="F173" s="103">
        <v>120.6</v>
      </c>
      <c r="G173" s="104">
        <v>38</v>
      </c>
      <c r="H173" s="105">
        <v>38</v>
      </c>
      <c r="I173" s="106">
        <v>0.5</v>
      </c>
      <c r="J173" s="7">
        <f t="shared" si="11"/>
        <v>465353</v>
      </c>
      <c r="K173" s="7">
        <f t="shared" si="12"/>
        <v>139898</v>
      </c>
      <c r="L173" s="7">
        <f t="shared" si="13"/>
        <v>500</v>
      </c>
      <c r="M173" s="7">
        <f t="shared" si="14"/>
        <v>149093</v>
      </c>
      <c r="N173" s="7">
        <f t="shared" si="15"/>
        <v>754844</v>
      </c>
    </row>
    <row r="174" spans="1:14" s="107" customFormat="1" ht="15">
      <c r="A174" s="107" t="s">
        <v>167</v>
      </c>
      <c r="B174" s="77">
        <v>655.1</v>
      </c>
      <c r="C174" s="102">
        <v>1453215</v>
      </c>
      <c r="D174" s="102">
        <v>72500</v>
      </c>
      <c r="E174" s="103">
        <v>73.9</v>
      </c>
      <c r="F174" s="103">
        <v>0</v>
      </c>
      <c r="G174" s="104">
        <v>45</v>
      </c>
      <c r="H174" s="105">
        <v>0</v>
      </c>
      <c r="I174" s="106">
        <v>0.9</v>
      </c>
      <c r="J174" s="7">
        <f t="shared" si="11"/>
        <v>0</v>
      </c>
      <c r="K174" s="7">
        <f t="shared" si="12"/>
        <v>0</v>
      </c>
      <c r="L174" s="7">
        <f t="shared" si="13"/>
        <v>0</v>
      </c>
      <c r="M174" s="7">
        <f t="shared" si="14"/>
        <v>0</v>
      </c>
      <c r="N174" s="7">
        <f t="shared" si="15"/>
        <v>0</v>
      </c>
    </row>
    <row r="175" spans="1:14" s="107" customFormat="1" ht="15">
      <c r="A175" s="107" t="s">
        <v>168</v>
      </c>
      <c r="B175" s="77">
        <v>788.9</v>
      </c>
      <c r="C175" s="102">
        <v>378159</v>
      </c>
      <c r="D175" s="102">
        <v>48787</v>
      </c>
      <c r="E175" s="103">
        <v>124.8</v>
      </c>
      <c r="F175" s="103">
        <v>124.8</v>
      </c>
      <c r="G175" s="104">
        <v>160</v>
      </c>
      <c r="H175" s="105">
        <v>160</v>
      </c>
      <c r="I175" s="106">
        <v>1.2</v>
      </c>
      <c r="J175" s="7">
        <f t="shared" si="11"/>
        <v>481560</v>
      </c>
      <c r="K175" s="7">
        <f t="shared" si="12"/>
        <v>589045</v>
      </c>
      <c r="L175" s="7">
        <f t="shared" si="13"/>
        <v>1200</v>
      </c>
      <c r="M175" s="7">
        <f t="shared" si="14"/>
        <v>149891</v>
      </c>
      <c r="N175" s="7">
        <f t="shared" si="15"/>
        <v>1221696</v>
      </c>
    </row>
    <row r="176" spans="1:14" s="107" customFormat="1" ht="15">
      <c r="A176" s="107" t="s">
        <v>169</v>
      </c>
      <c r="B176" s="77">
        <v>398.9</v>
      </c>
      <c r="C176" s="102">
        <v>323860</v>
      </c>
      <c r="D176" s="102">
        <v>34444</v>
      </c>
      <c r="E176" s="103">
        <v>53.3</v>
      </c>
      <c r="F176" s="103">
        <v>53.3</v>
      </c>
      <c r="G176" s="104">
        <v>138</v>
      </c>
      <c r="H176" s="105">
        <v>138</v>
      </c>
      <c r="I176" s="106">
        <v>0</v>
      </c>
      <c r="J176" s="7">
        <f t="shared" si="11"/>
        <v>205666</v>
      </c>
      <c r="K176" s="7">
        <f t="shared" si="12"/>
        <v>508051</v>
      </c>
      <c r="L176" s="7">
        <f t="shared" si="13"/>
        <v>0</v>
      </c>
      <c r="M176" s="7">
        <f t="shared" si="14"/>
        <v>75791</v>
      </c>
      <c r="N176" s="7">
        <f t="shared" si="15"/>
        <v>789508</v>
      </c>
    </row>
    <row r="177" spans="1:14" s="107" customFormat="1" ht="15">
      <c r="A177" s="107" t="s">
        <v>170</v>
      </c>
      <c r="B177" s="77">
        <v>742.3</v>
      </c>
      <c r="C177" s="102">
        <v>587053</v>
      </c>
      <c r="D177" s="102">
        <v>53953</v>
      </c>
      <c r="E177" s="103">
        <v>142.4</v>
      </c>
      <c r="F177" s="103">
        <v>142.4</v>
      </c>
      <c r="G177" s="104">
        <v>77</v>
      </c>
      <c r="H177" s="105">
        <v>77</v>
      </c>
      <c r="I177" s="106">
        <v>3</v>
      </c>
      <c r="J177" s="7">
        <f t="shared" si="11"/>
        <v>549472</v>
      </c>
      <c r="K177" s="7">
        <f t="shared" si="12"/>
        <v>283478</v>
      </c>
      <c r="L177" s="7">
        <f t="shared" si="13"/>
        <v>3000</v>
      </c>
      <c r="M177" s="7">
        <f t="shared" si="14"/>
        <v>141037</v>
      </c>
      <c r="N177" s="7">
        <f t="shared" si="15"/>
        <v>976987</v>
      </c>
    </row>
    <row r="178" spans="1:14" s="107" customFormat="1" ht="15">
      <c r="A178" s="107" t="s">
        <v>171</v>
      </c>
      <c r="B178" s="77">
        <v>714.6</v>
      </c>
      <c r="C178" s="102">
        <v>687552</v>
      </c>
      <c r="D178" s="102">
        <v>65510</v>
      </c>
      <c r="E178" s="103">
        <v>104.4</v>
      </c>
      <c r="F178" s="103">
        <v>104.4</v>
      </c>
      <c r="G178" s="104">
        <v>53</v>
      </c>
      <c r="H178" s="105">
        <v>53</v>
      </c>
      <c r="I178" s="106">
        <v>2</v>
      </c>
      <c r="J178" s="7">
        <f t="shared" si="11"/>
        <v>402843</v>
      </c>
      <c r="K178" s="7">
        <f t="shared" si="12"/>
        <v>195121</v>
      </c>
      <c r="L178" s="7">
        <f t="shared" si="13"/>
        <v>2000</v>
      </c>
      <c r="M178" s="7">
        <f t="shared" si="14"/>
        <v>135774</v>
      </c>
      <c r="N178" s="7">
        <f t="shared" si="15"/>
        <v>735738</v>
      </c>
    </row>
    <row r="179" spans="1:14" s="107" customFormat="1" ht="15">
      <c r="A179" s="107" t="s">
        <v>172</v>
      </c>
      <c r="B179" s="77">
        <v>0</v>
      </c>
      <c r="C179" s="102" t="s">
        <v>320</v>
      </c>
      <c r="D179" s="102">
        <v>40654</v>
      </c>
      <c r="E179" s="103">
        <v>0</v>
      </c>
      <c r="F179" s="103">
        <v>0</v>
      </c>
      <c r="G179" s="104">
        <v>0</v>
      </c>
      <c r="H179" s="105">
        <v>0</v>
      </c>
      <c r="I179" s="106">
        <v>0</v>
      </c>
      <c r="J179" s="7">
        <f t="shared" si="11"/>
        <v>0</v>
      </c>
      <c r="K179" s="7">
        <f t="shared" si="12"/>
        <v>0</v>
      </c>
      <c r="L179" s="7">
        <f t="shared" si="13"/>
        <v>0</v>
      </c>
      <c r="M179" s="7">
        <f t="shared" si="14"/>
        <v>0</v>
      </c>
      <c r="N179" s="7">
        <f t="shared" si="15"/>
        <v>0</v>
      </c>
    </row>
    <row r="180" spans="1:14" s="107" customFormat="1" ht="15">
      <c r="A180" s="107" t="s">
        <v>173</v>
      </c>
      <c r="B180" s="77">
        <v>57.5</v>
      </c>
      <c r="C180" s="102">
        <v>431319</v>
      </c>
      <c r="D180" s="102">
        <v>40625</v>
      </c>
      <c r="E180" s="103">
        <v>7.9</v>
      </c>
      <c r="F180" s="103">
        <v>7.9</v>
      </c>
      <c r="G180" s="104">
        <v>1</v>
      </c>
      <c r="H180" s="105">
        <v>1</v>
      </c>
      <c r="I180" s="106">
        <v>0.1</v>
      </c>
      <c r="J180" s="7">
        <f t="shared" si="11"/>
        <v>30483</v>
      </c>
      <c r="K180" s="7">
        <f t="shared" si="12"/>
        <v>3682</v>
      </c>
      <c r="L180" s="7">
        <f t="shared" si="13"/>
        <v>100</v>
      </c>
      <c r="M180" s="7">
        <f t="shared" si="14"/>
        <v>10925</v>
      </c>
      <c r="N180" s="7">
        <f t="shared" si="15"/>
        <v>45190</v>
      </c>
    </row>
    <row r="181" spans="1:14" s="107" customFormat="1" ht="15">
      <c r="A181" s="107" t="s">
        <v>174</v>
      </c>
      <c r="B181" s="77">
        <v>150.2</v>
      </c>
      <c r="C181" s="102">
        <v>873598</v>
      </c>
      <c r="D181" s="102">
        <v>50577</v>
      </c>
      <c r="E181" s="103">
        <v>19.1</v>
      </c>
      <c r="F181" s="103">
        <v>19.1</v>
      </c>
      <c r="G181" s="104">
        <v>38</v>
      </c>
      <c r="H181" s="105">
        <v>38</v>
      </c>
      <c r="I181" s="106">
        <v>0</v>
      </c>
      <c r="J181" s="7">
        <f t="shared" si="11"/>
        <v>73700</v>
      </c>
      <c r="K181" s="7">
        <f t="shared" si="12"/>
        <v>139898</v>
      </c>
      <c r="L181" s="7">
        <f t="shared" si="13"/>
        <v>0</v>
      </c>
      <c r="M181" s="7">
        <f t="shared" si="14"/>
        <v>28538</v>
      </c>
      <c r="N181" s="7">
        <f t="shared" si="15"/>
        <v>242136</v>
      </c>
    </row>
    <row r="182" spans="1:14" s="107" customFormat="1" ht="15">
      <c r="A182" s="107" t="s">
        <v>175</v>
      </c>
      <c r="B182" s="77">
        <v>657.7</v>
      </c>
      <c r="C182" s="102">
        <v>927842</v>
      </c>
      <c r="D182" s="102">
        <v>38790</v>
      </c>
      <c r="E182" s="103">
        <v>124.8</v>
      </c>
      <c r="F182" s="103">
        <v>124.8</v>
      </c>
      <c r="G182" s="104">
        <v>269</v>
      </c>
      <c r="H182" s="105">
        <v>269</v>
      </c>
      <c r="I182" s="106">
        <v>0.7</v>
      </c>
      <c r="J182" s="7">
        <f t="shared" si="11"/>
        <v>481560</v>
      </c>
      <c r="K182" s="7">
        <f t="shared" si="12"/>
        <v>990332</v>
      </c>
      <c r="L182" s="7">
        <f t="shared" si="13"/>
        <v>700</v>
      </c>
      <c r="M182" s="7">
        <f t="shared" si="14"/>
        <v>124963</v>
      </c>
      <c r="N182" s="7">
        <f t="shared" si="15"/>
        <v>1597555</v>
      </c>
    </row>
    <row r="183" spans="1:14" s="107" customFormat="1" ht="15">
      <c r="A183" s="107" t="s">
        <v>176</v>
      </c>
      <c r="B183" s="77">
        <v>2050.3</v>
      </c>
      <c r="C183" s="102">
        <v>676491</v>
      </c>
      <c r="D183" s="102">
        <v>73365</v>
      </c>
      <c r="E183" s="103">
        <v>299</v>
      </c>
      <c r="F183" s="103">
        <v>299</v>
      </c>
      <c r="G183" s="104">
        <v>138</v>
      </c>
      <c r="H183" s="105">
        <v>138</v>
      </c>
      <c r="I183" s="106">
        <v>5</v>
      </c>
      <c r="J183" s="7">
        <f t="shared" si="11"/>
        <v>1153736</v>
      </c>
      <c r="K183" s="7">
        <f t="shared" si="12"/>
        <v>508051</v>
      </c>
      <c r="L183" s="7">
        <f t="shared" si="13"/>
        <v>5000</v>
      </c>
      <c r="M183" s="7">
        <f t="shared" si="14"/>
        <v>389557</v>
      </c>
      <c r="N183" s="7">
        <f t="shared" si="15"/>
        <v>2056344</v>
      </c>
    </row>
    <row r="184" spans="1:14" s="107" customFormat="1" ht="15">
      <c r="A184" s="107" t="s">
        <v>177</v>
      </c>
      <c r="B184" s="77">
        <v>1186.6</v>
      </c>
      <c r="C184" s="102">
        <v>447124</v>
      </c>
      <c r="D184" s="102">
        <v>57106</v>
      </c>
      <c r="E184" s="103">
        <v>200.6</v>
      </c>
      <c r="F184" s="103">
        <v>200.6</v>
      </c>
      <c r="G184" s="104">
        <v>152</v>
      </c>
      <c r="H184" s="105">
        <v>152</v>
      </c>
      <c r="I184" s="106">
        <v>3</v>
      </c>
      <c r="J184" s="7">
        <f t="shared" si="11"/>
        <v>774045</v>
      </c>
      <c r="K184" s="7">
        <f t="shared" si="12"/>
        <v>559593</v>
      </c>
      <c r="L184" s="7">
        <f t="shared" si="13"/>
        <v>3000</v>
      </c>
      <c r="M184" s="7">
        <f t="shared" si="14"/>
        <v>225454</v>
      </c>
      <c r="N184" s="7">
        <f t="shared" si="15"/>
        <v>1562092</v>
      </c>
    </row>
    <row r="185" spans="1:14" s="107" customFormat="1" ht="15">
      <c r="A185" s="107" t="s">
        <v>178</v>
      </c>
      <c r="B185" s="77">
        <v>724.7</v>
      </c>
      <c r="C185" s="102">
        <v>470635</v>
      </c>
      <c r="D185" s="102">
        <v>52418</v>
      </c>
      <c r="E185" s="103">
        <v>102.6</v>
      </c>
      <c r="F185" s="103">
        <v>102.6</v>
      </c>
      <c r="G185" s="104">
        <v>134</v>
      </c>
      <c r="H185" s="105">
        <v>134</v>
      </c>
      <c r="I185" s="106">
        <v>2.9</v>
      </c>
      <c r="J185" s="7">
        <f t="shared" si="11"/>
        <v>395897</v>
      </c>
      <c r="K185" s="7">
        <f t="shared" si="12"/>
        <v>493325</v>
      </c>
      <c r="L185" s="7">
        <f t="shared" si="13"/>
        <v>2900</v>
      </c>
      <c r="M185" s="7">
        <f t="shared" si="14"/>
        <v>137693</v>
      </c>
      <c r="N185" s="7">
        <f t="shared" si="15"/>
        <v>1029815</v>
      </c>
    </row>
    <row r="186" spans="1:14" s="107" customFormat="1" ht="15">
      <c r="A186" s="107" t="s">
        <v>179</v>
      </c>
      <c r="B186" s="77">
        <v>951.9</v>
      </c>
      <c r="C186" s="102">
        <v>694226</v>
      </c>
      <c r="D186" s="102">
        <v>54375</v>
      </c>
      <c r="E186" s="103">
        <v>163.2</v>
      </c>
      <c r="F186" s="103">
        <v>163.2</v>
      </c>
      <c r="G186" s="104">
        <v>162</v>
      </c>
      <c r="H186" s="105">
        <v>162</v>
      </c>
      <c r="I186" s="106">
        <v>1</v>
      </c>
      <c r="J186" s="7">
        <f t="shared" si="11"/>
        <v>629732</v>
      </c>
      <c r="K186" s="7">
        <f t="shared" si="12"/>
        <v>596408</v>
      </c>
      <c r="L186" s="7">
        <f t="shared" si="13"/>
        <v>1000</v>
      </c>
      <c r="M186" s="7">
        <f t="shared" si="14"/>
        <v>180861</v>
      </c>
      <c r="N186" s="7">
        <f t="shared" si="15"/>
        <v>1408001</v>
      </c>
    </row>
    <row r="187" spans="1:14" s="107" customFormat="1" ht="15">
      <c r="A187" s="107" t="s">
        <v>180</v>
      </c>
      <c r="B187" s="77">
        <v>114.1</v>
      </c>
      <c r="C187" s="102">
        <v>723238</v>
      </c>
      <c r="D187" s="102">
        <v>44531</v>
      </c>
      <c r="E187" s="103">
        <v>10.2</v>
      </c>
      <c r="F187" s="103">
        <v>10.2</v>
      </c>
      <c r="G187" s="104">
        <v>26</v>
      </c>
      <c r="H187" s="105">
        <v>26</v>
      </c>
      <c r="I187" s="106">
        <v>0</v>
      </c>
      <c r="J187" s="7">
        <f t="shared" si="11"/>
        <v>39358</v>
      </c>
      <c r="K187" s="7">
        <f t="shared" si="12"/>
        <v>95720</v>
      </c>
      <c r="L187" s="7">
        <f t="shared" si="13"/>
        <v>0</v>
      </c>
      <c r="M187" s="7">
        <f t="shared" si="14"/>
        <v>21679</v>
      </c>
      <c r="N187" s="7">
        <f t="shared" si="15"/>
        <v>156757</v>
      </c>
    </row>
    <row r="188" spans="1:14" s="107" customFormat="1" ht="15">
      <c r="A188" s="107" t="s">
        <v>181</v>
      </c>
      <c r="B188" s="77">
        <v>0</v>
      </c>
      <c r="C188" s="102" t="s">
        <v>320</v>
      </c>
      <c r="D188" s="102">
        <v>40654</v>
      </c>
      <c r="E188" s="103">
        <v>0</v>
      </c>
      <c r="F188" s="103">
        <v>0</v>
      </c>
      <c r="G188" s="104">
        <v>0</v>
      </c>
      <c r="H188" s="105">
        <v>0</v>
      </c>
      <c r="I188" s="106">
        <v>0</v>
      </c>
      <c r="J188" s="7">
        <f t="shared" si="11"/>
        <v>0</v>
      </c>
      <c r="K188" s="7">
        <f t="shared" si="12"/>
        <v>0</v>
      </c>
      <c r="L188" s="7">
        <f t="shared" si="13"/>
        <v>0</v>
      </c>
      <c r="M188" s="7">
        <f t="shared" si="14"/>
        <v>0</v>
      </c>
      <c r="N188" s="7">
        <f t="shared" si="15"/>
        <v>0</v>
      </c>
    </row>
    <row r="189" spans="1:14" s="107" customFormat="1" ht="15">
      <c r="A189" s="107" t="s">
        <v>182</v>
      </c>
      <c r="B189" s="77">
        <v>120.8</v>
      </c>
      <c r="C189" s="102">
        <v>1871943</v>
      </c>
      <c r="D189" s="102">
        <v>42500</v>
      </c>
      <c r="E189" s="103">
        <v>10.6</v>
      </c>
      <c r="F189" s="103">
        <v>0</v>
      </c>
      <c r="G189" s="104">
        <v>35</v>
      </c>
      <c r="H189" s="105">
        <v>0</v>
      </c>
      <c r="I189" s="106">
        <v>0</v>
      </c>
      <c r="J189" s="7">
        <f t="shared" si="11"/>
        <v>0</v>
      </c>
      <c r="K189" s="7">
        <f t="shared" si="12"/>
        <v>0</v>
      </c>
      <c r="L189" s="7">
        <f t="shared" si="13"/>
        <v>0</v>
      </c>
      <c r="M189" s="7">
        <f t="shared" si="14"/>
        <v>0</v>
      </c>
      <c r="N189" s="7">
        <f t="shared" si="15"/>
        <v>0</v>
      </c>
    </row>
    <row r="190" spans="1:14" s="107" customFormat="1" ht="15">
      <c r="A190" s="107" t="s">
        <v>183</v>
      </c>
      <c r="B190" s="77">
        <v>697.9</v>
      </c>
      <c r="C190" s="102">
        <v>370793</v>
      </c>
      <c r="D190" s="102">
        <v>44233</v>
      </c>
      <c r="E190" s="103">
        <v>148.3</v>
      </c>
      <c r="F190" s="103">
        <v>148.3</v>
      </c>
      <c r="G190" s="104">
        <v>178</v>
      </c>
      <c r="H190" s="105">
        <v>178</v>
      </c>
      <c r="I190" s="106">
        <v>0</v>
      </c>
      <c r="J190" s="7">
        <f t="shared" si="11"/>
        <v>572238</v>
      </c>
      <c r="K190" s="7">
        <f t="shared" si="12"/>
        <v>655313</v>
      </c>
      <c r="L190" s="7">
        <f t="shared" si="13"/>
        <v>0</v>
      </c>
      <c r="M190" s="7">
        <f t="shared" si="14"/>
        <v>132601</v>
      </c>
      <c r="N190" s="7">
        <f t="shared" si="15"/>
        <v>1360152</v>
      </c>
    </row>
    <row r="191" spans="1:14" s="107" customFormat="1" ht="15">
      <c r="A191" s="107" t="s">
        <v>184</v>
      </c>
      <c r="B191" s="77">
        <v>389.3</v>
      </c>
      <c r="C191" s="102">
        <v>634338</v>
      </c>
      <c r="D191" s="102">
        <v>61205</v>
      </c>
      <c r="E191" s="103">
        <v>47.8</v>
      </c>
      <c r="F191" s="103">
        <v>47.8</v>
      </c>
      <c r="G191" s="104">
        <v>25</v>
      </c>
      <c r="H191" s="105">
        <v>25</v>
      </c>
      <c r="I191" s="106">
        <v>0</v>
      </c>
      <c r="J191" s="7">
        <f t="shared" si="11"/>
        <v>184443</v>
      </c>
      <c r="K191" s="7">
        <f t="shared" si="12"/>
        <v>92038</v>
      </c>
      <c r="L191" s="7">
        <f t="shared" si="13"/>
        <v>0</v>
      </c>
      <c r="M191" s="7">
        <f t="shared" si="14"/>
        <v>73967</v>
      </c>
      <c r="N191" s="7">
        <f t="shared" si="15"/>
        <v>350448</v>
      </c>
    </row>
    <row r="192" spans="1:14" s="107" customFormat="1" ht="15">
      <c r="A192" s="107" t="s">
        <v>185</v>
      </c>
      <c r="B192" s="77">
        <v>1378.9</v>
      </c>
      <c r="C192" s="102">
        <v>755169</v>
      </c>
      <c r="D192" s="102">
        <v>66852</v>
      </c>
      <c r="E192" s="103">
        <v>224.8</v>
      </c>
      <c r="F192" s="103">
        <v>224.8</v>
      </c>
      <c r="G192" s="104">
        <v>94</v>
      </c>
      <c r="H192" s="105">
        <v>94</v>
      </c>
      <c r="I192" s="106">
        <v>2.8</v>
      </c>
      <c r="J192" s="7">
        <f t="shared" si="11"/>
        <v>867424</v>
      </c>
      <c r="K192" s="7">
        <f t="shared" si="12"/>
        <v>346064</v>
      </c>
      <c r="L192" s="7">
        <f t="shared" si="13"/>
        <v>2800</v>
      </c>
      <c r="M192" s="7">
        <f t="shared" si="14"/>
        <v>261991</v>
      </c>
      <c r="N192" s="7">
        <f t="shared" si="15"/>
        <v>1478279</v>
      </c>
    </row>
    <row r="193" spans="1:14" s="107" customFormat="1" ht="15">
      <c r="A193" s="107" t="s">
        <v>186</v>
      </c>
      <c r="B193" s="77">
        <v>667.6</v>
      </c>
      <c r="C193" s="102">
        <v>501701</v>
      </c>
      <c r="D193" s="102">
        <v>43797</v>
      </c>
      <c r="E193" s="103">
        <v>99.1</v>
      </c>
      <c r="F193" s="103">
        <v>99.1</v>
      </c>
      <c r="G193" s="104">
        <v>173</v>
      </c>
      <c r="H193" s="105">
        <v>173</v>
      </c>
      <c r="I193" s="106">
        <v>2</v>
      </c>
      <c r="J193" s="7">
        <f t="shared" si="11"/>
        <v>382392</v>
      </c>
      <c r="K193" s="7">
        <f t="shared" si="12"/>
        <v>636905</v>
      </c>
      <c r="L193" s="7">
        <f t="shared" si="13"/>
        <v>2000</v>
      </c>
      <c r="M193" s="7">
        <f t="shared" si="14"/>
        <v>126844</v>
      </c>
      <c r="N193" s="7">
        <f t="shared" si="15"/>
        <v>1148141</v>
      </c>
    </row>
    <row r="194" spans="1:14" s="107" customFormat="1" ht="15">
      <c r="A194" s="107" t="s">
        <v>187</v>
      </c>
      <c r="B194" s="77">
        <v>2121.4</v>
      </c>
      <c r="C194" s="102">
        <v>1647972</v>
      </c>
      <c r="D194" s="102">
        <v>59630</v>
      </c>
      <c r="E194" s="103">
        <v>306.8</v>
      </c>
      <c r="F194" s="103">
        <v>0</v>
      </c>
      <c r="G194" s="104">
        <v>479</v>
      </c>
      <c r="H194" s="105">
        <v>0</v>
      </c>
      <c r="I194" s="106">
        <v>34</v>
      </c>
      <c r="J194" s="7">
        <f t="shared" si="11"/>
        <v>0</v>
      </c>
      <c r="K194" s="7">
        <f t="shared" si="12"/>
        <v>0</v>
      </c>
      <c r="L194" s="7">
        <f t="shared" si="13"/>
        <v>0</v>
      </c>
      <c r="M194" s="7">
        <f t="shared" si="14"/>
        <v>0</v>
      </c>
      <c r="N194" s="7">
        <f t="shared" si="15"/>
        <v>0</v>
      </c>
    </row>
    <row r="195" spans="1:14" s="107" customFormat="1" ht="15">
      <c r="A195" s="107" t="s">
        <v>188</v>
      </c>
      <c r="B195" s="77">
        <v>36.5</v>
      </c>
      <c r="C195" s="102">
        <v>1284895</v>
      </c>
      <c r="D195" s="102">
        <v>52083</v>
      </c>
      <c r="E195" s="103">
        <v>6.9</v>
      </c>
      <c r="F195" s="103">
        <v>0</v>
      </c>
      <c r="G195" s="104">
        <v>4</v>
      </c>
      <c r="H195" s="105">
        <v>0</v>
      </c>
      <c r="I195" s="106">
        <v>0</v>
      </c>
      <c r="J195" s="7">
        <f t="shared" si="11"/>
        <v>0</v>
      </c>
      <c r="K195" s="7">
        <f t="shared" si="12"/>
        <v>0</v>
      </c>
      <c r="L195" s="7">
        <f t="shared" si="13"/>
        <v>0</v>
      </c>
      <c r="M195" s="7">
        <f t="shared" si="14"/>
        <v>0</v>
      </c>
      <c r="N195" s="7">
        <f t="shared" si="15"/>
        <v>0</v>
      </c>
    </row>
    <row r="196" spans="1:14" s="107" customFormat="1" ht="15">
      <c r="A196" s="107" t="s">
        <v>189</v>
      </c>
      <c r="B196" s="77">
        <v>1532.1</v>
      </c>
      <c r="C196" s="102">
        <v>526131</v>
      </c>
      <c r="D196" s="102">
        <v>50889</v>
      </c>
      <c r="E196" s="103">
        <v>292.8</v>
      </c>
      <c r="F196" s="103">
        <v>292.8</v>
      </c>
      <c r="G196" s="104">
        <v>327</v>
      </c>
      <c r="H196" s="105">
        <v>327</v>
      </c>
      <c r="I196" s="106">
        <v>0</v>
      </c>
      <c r="J196" s="7">
        <f t="shared" si="11"/>
        <v>1129813</v>
      </c>
      <c r="K196" s="7">
        <f t="shared" si="12"/>
        <v>1203861</v>
      </c>
      <c r="L196" s="7">
        <f t="shared" si="13"/>
        <v>0</v>
      </c>
      <c r="M196" s="7">
        <f t="shared" si="14"/>
        <v>291099</v>
      </c>
      <c r="N196" s="7">
        <f t="shared" si="15"/>
        <v>2624773</v>
      </c>
    </row>
    <row r="197" spans="1:14" s="107" customFormat="1" ht="15">
      <c r="A197" s="107" t="s">
        <v>190</v>
      </c>
      <c r="B197" s="77">
        <v>183.4</v>
      </c>
      <c r="C197" s="102">
        <v>504129</v>
      </c>
      <c r="D197" s="102">
        <v>54625</v>
      </c>
      <c r="E197" s="103">
        <v>24</v>
      </c>
      <c r="F197" s="103">
        <v>24</v>
      </c>
      <c r="G197" s="104">
        <v>29</v>
      </c>
      <c r="H197" s="105">
        <v>29</v>
      </c>
      <c r="I197" s="106">
        <v>0.6</v>
      </c>
      <c r="J197" s="7">
        <f t="shared" si="11"/>
        <v>92608</v>
      </c>
      <c r="K197" s="7">
        <f t="shared" si="12"/>
        <v>106764</v>
      </c>
      <c r="L197" s="7">
        <f t="shared" si="13"/>
        <v>600</v>
      </c>
      <c r="M197" s="7">
        <f t="shared" si="14"/>
        <v>34846</v>
      </c>
      <c r="N197" s="7">
        <f t="shared" si="15"/>
        <v>234818</v>
      </c>
    </row>
    <row r="198" spans="1:14" s="107" customFormat="1" ht="15">
      <c r="A198" s="107" t="s">
        <v>191</v>
      </c>
      <c r="B198" s="77">
        <v>776.2</v>
      </c>
      <c r="C198" s="102">
        <v>707520</v>
      </c>
      <c r="D198" s="102">
        <v>52500</v>
      </c>
      <c r="E198" s="103">
        <v>133.2</v>
      </c>
      <c r="F198" s="103">
        <v>133.2</v>
      </c>
      <c r="G198" s="104">
        <v>133</v>
      </c>
      <c r="H198" s="105">
        <v>133</v>
      </c>
      <c r="I198" s="106">
        <v>0</v>
      </c>
      <c r="J198" s="7">
        <f t="shared" si="11"/>
        <v>513972</v>
      </c>
      <c r="K198" s="7">
        <f t="shared" si="12"/>
        <v>489644</v>
      </c>
      <c r="L198" s="7">
        <f t="shared" si="13"/>
        <v>0</v>
      </c>
      <c r="M198" s="7">
        <f t="shared" si="14"/>
        <v>147478</v>
      </c>
      <c r="N198" s="7">
        <f t="shared" si="15"/>
        <v>1151094</v>
      </c>
    </row>
    <row r="199" spans="1:14" s="107" customFormat="1" ht="15">
      <c r="A199" s="107" t="s">
        <v>192</v>
      </c>
      <c r="B199" s="77">
        <v>4326.6</v>
      </c>
      <c r="C199" s="102">
        <v>483031</v>
      </c>
      <c r="D199" s="102">
        <v>47324</v>
      </c>
      <c r="E199" s="103">
        <v>904.9</v>
      </c>
      <c r="F199" s="103">
        <v>904.9</v>
      </c>
      <c r="G199" s="104">
        <v>1328</v>
      </c>
      <c r="H199" s="105">
        <v>1328</v>
      </c>
      <c r="I199" s="106">
        <v>34</v>
      </c>
      <c r="J199" s="7">
        <f t="shared" si="11"/>
        <v>3491692</v>
      </c>
      <c r="K199" s="7">
        <f t="shared" si="12"/>
        <v>4889074</v>
      </c>
      <c r="L199" s="7">
        <f t="shared" si="13"/>
        <v>34000</v>
      </c>
      <c r="M199" s="7">
        <f t="shared" si="14"/>
        <v>822054</v>
      </c>
      <c r="N199" s="7">
        <f t="shared" si="15"/>
        <v>9236820</v>
      </c>
    </row>
    <row r="200" spans="1:14" s="107" customFormat="1" ht="15">
      <c r="A200" s="107" t="s">
        <v>193</v>
      </c>
      <c r="B200" s="77">
        <v>307.9</v>
      </c>
      <c r="C200" s="102">
        <v>845610</v>
      </c>
      <c r="D200" s="102">
        <v>60625</v>
      </c>
      <c r="E200" s="103">
        <v>28.3</v>
      </c>
      <c r="F200" s="103">
        <v>28.3</v>
      </c>
      <c r="G200" s="104">
        <v>23</v>
      </c>
      <c r="H200" s="105">
        <v>23</v>
      </c>
      <c r="I200" s="106">
        <v>3</v>
      </c>
      <c r="J200" s="7">
        <f t="shared" si="11"/>
        <v>109200</v>
      </c>
      <c r="K200" s="7">
        <f t="shared" si="12"/>
        <v>84675</v>
      </c>
      <c r="L200" s="7">
        <f t="shared" si="13"/>
        <v>3000</v>
      </c>
      <c r="M200" s="7">
        <f t="shared" si="14"/>
        <v>58501</v>
      </c>
      <c r="N200" s="7">
        <f t="shared" si="15"/>
        <v>255376</v>
      </c>
    </row>
    <row r="201" spans="1:14" s="107" customFormat="1" ht="15">
      <c r="A201" s="107" t="s">
        <v>194</v>
      </c>
      <c r="B201" s="77">
        <v>28.4</v>
      </c>
      <c r="C201" s="102">
        <v>750094</v>
      </c>
      <c r="D201" s="102">
        <v>56875</v>
      </c>
      <c r="E201" s="103">
        <v>3.9</v>
      </c>
      <c r="F201" s="103">
        <v>3.9</v>
      </c>
      <c r="G201" s="104">
        <v>7</v>
      </c>
      <c r="H201" s="105">
        <v>7</v>
      </c>
      <c r="I201" s="106">
        <v>0.1</v>
      </c>
      <c r="J201" s="7">
        <f t="shared" si="11"/>
        <v>15049</v>
      </c>
      <c r="K201" s="7">
        <f t="shared" si="12"/>
        <v>25771</v>
      </c>
      <c r="L201" s="7">
        <f t="shared" si="13"/>
        <v>100</v>
      </c>
      <c r="M201" s="7">
        <f t="shared" si="14"/>
        <v>5396</v>
      </c>
      <c r="N201" s="7">
        <f t="shared" si="15"/>
        <v>46316</v>
      </c>
    </row>
    <row r="202" spans="1:14" s="107" customFormat="1" ht="15">
      <c r="A202" s="107" t="s">
        <v>195</v>
      </c>
      <c r="B202" s="77">
        <v>230.7</v>
      </c>
      <c r="C202" s="102">
        <v>603696</v>
      </c>
      <c r="D202" s="102">
        <v>42895</v>
      </c>
      <c r="E202" s="103">
        <v>37.5</v>
      </c>
      <c r="F202" s="103">
        <v>37.5</v>
      </c>
      <c r="G202" s="104">
        <v>90</v>
      </c>
      <c r="H202" s="105">
        <v>90</v>
      </c>
      <c r="I202" s="106">
        <v>0</v>
      </c>
      <c r="J202" s="7">
        <f aca="true" t="shared" si="16" ref="J202:J253">IF(C202&lt;($M$2*$C$7),IF(D202&lt;$M$2*$D$7,ROUND(E202*$J$6,0),0),0)</f>
        <v>144699</v>
      </c>
      <c r="K202" s="7">
        <f aca="true" t="shared" si="17" ref="K202:K253">IF(C202&lt;($M$2*$C$7),IF(D202&lt;$M$2*$D$7,ROUND(G202*$K$6,0),0),0)</f>
        <v>331338</v>
      </c>
      <c r="L202" s="7">
        <f aca="true" t="shared" si="18" ref="L202:L253">IF(C202&lt;($M$2*$C$7),IF(D202&lt;$M$2*$D$7,ROUND(I202*$L$6,0),0),0)</f>
        <v>0</v>
      </c>
      <c r="M202" s="7">
        <f aca="true" t="shared" si="19" ref="M202:M253">IF(C202&lt;($M$2*$C$7),IF(D202&lt;$M$2*$D$7,ROUND(B202*$M$6,0),0),0)</f>
        <v>43833</v>
      </c>
      <c r="N202" s="7">
        <f aca="true" t="shared" si="20" ref="N202:N253">J202+K202+L202+M202</f>
        <v>519870</v>
      </c>
    </row>
    <row r="203" spans="1:14" s="107" customFormat="1" ht="15">
      <c r="A203" s="107" t="s">
        <v>196</v>
      </c>
      <c r="B203" s="77">
        <v>683</v>
      </c>
      <c r="C203" s="102">
        <v>2451194</v>
      </c>
      <c r="D203" s="102">
        <v>74956</v>
      </c>
      <c r="E203" s="103">
        <v>81.9</v>
      </c>
      <c r="F203" s="103">
        <v>0</v>
      </c>
      <c r="G203" s="104">
        <v>19</v>
      </c>
      <c r="H203" s="105">
        <v>0</v>
      </c>
      <c r="I203" s="106">
        <v>0</v>
      </c>
      <c r="J203" s="7">
        <f t="shared" si="16"/>
        <v>0</v>
      </c>
      <c r="K203" s="7">
        <f t="shared" si="17"/>
        <v>0</v>
      </c>
      <c r="L203" s="7">
        <f t="shared" si="18"/>
        <v>0</v>
      </c>
      <c r="M203" s="7">
        <f t="shared" si="19"/>
        <v>0</v>
      </c>
      <c r="N203" s="7">
        <f t="shared" si="20"/>
        <v>0</v>
      </c>
    </row>
    <row r="204" spans="1:14" s="107" customFormat="1" ht="15">
      <c r="A204" s="107" t="s">
        <v>197</v>
      </c>
      <c r="B204" s="77">
        <v>4615.2</v>
      </c>
      <c r="C204" s="102">
        <v>903010</v>
      </c>
      <c r="D204" s="102">
        <v>67278</v>
      </c>
      <c r="E204" s="103">
        <v>577.7</v>
      </c>
      <c r="F204" s="103">
        <v>577.7</v>
      </c>
      <c r="G204" s="104">
        <v>389</v>
      </c>
      <c r="H204" s="105">
        <v>389</v>
      </c>
      <c r="I204" s="106">
        <v>12</v>
      </c>
      <c r="J204" s="7">
        <f t="shared" si="16"/>
        <v>2229142</v>
      </c>
      <c r="K204" s="7">
        <f t="shared" si="17"/>
        <v>1432116</v>
      </c>
      <c r="L204" s="7">
        <f t="shared" si="18"/>
        <v>12000</v>
      </c>
      <c r="M204" s="7">
        <f t="shared" si="19"/>
        <v>876888</v>
      </c>
      <c r="N204" s="7">
        <f t="shared" si="20"/>
        <v>4550146</v>
      </c>
    </row>
    <row r="205" spans="1:14" s="107" customFormat="1" ht="15">
      <c r="A205" s="107" t="s">
        <v>198</v>
      </c>
      <c r="B205" s="77">
        <v>208.9</v>
      </c>
      <c r="C205" s="102">
        <v>539928</v>
      </c>
      <c r="D205" s="102">
        <v>62321</v>
      </c>
      <c r="E205" s="103">
        <v>33.9</v>
      </c>
      <c r="F205" s="103">
        <v>33.9</v>
      </c>
      <c r="G205" s="104">
        <v>15</v>
      </c>
      <c r="H205" s="105">
        <v>15</v>
      </c>
      <c r="I205" s="106">
        <v>0.8</v>
      </c>
      <c r="J205" s="7">
        <f t="shared" si="16"/>
        <v>130808</v>
      </c>
      <c r="K205" s="7">
        <f t="shared" si="17"/>
        <v>55223</v>
      </c>
      <c r="L205" s="7">
        <f t="shared" si="18"/>
        <v>800</v>
      </c>
      <c r="M205" s="7">
        <f t="shared" si="19"/>
        <v>39691</v>
      </c>
      <c r="N205" s="7">
        <f t="shared" si="20"/>
        <v>226522</v>
      </c>
    </row>
    <row r="206" spans="1:14" s="107" customFormat="1" ht="15">
      <c r="A206" s="107" t="s">
        <v>199</v>
      </c>
      <c r="B206" s="77">
        <v>419.8</v>
      </c>
      <c r="C206" s="102">
        <v>946450</v>
      </c>
      <c r="D206" s="102">
        <v>52179</v>
      </c>
      <c r="E206" s="103">
        <v>59.5</v>
      </c>
      <c r="F206" s="103">
        <v>59.5</v>
      </c>
      <c r="G206" s="104">
        <v>73</v>
      </c>
      <c r="H206" s="105">
        <v>73</v>
      </c>
      <c r="I206" s="106">
        <v>0.7</v>
      </c>
      <c r="J206" s="7">
        <f t="shared" si="16"/>
        <v>229590</v>
      </c>
      <c r="K206" s="7">
        <f t="shared" si="17"/>
        <v>268752</v>
      </c>
      <c r="L206" s="7">
        <f t="shared" si="18"/>
        <v>700</v>
      </c>
      <c r="M206" s="7">
        <f t="shared" si="19"/>
        <v>79762</v>
      </c>
      <c r="N206" s="7">
        <f t="shared" si="20"/>
        <v>578804</v>
      </c>
    </row>
    <row r="207" spans="1:14" s="107" customFormat="1" ht="15">
      <c r="A207" s="107" t="s">
        <v>200</v>
      </c>
      <c r="B207" s="77">
        <v>1190.6</v>
      </c>
      <c r="C207" s="102">
        <v>440021</v>
      </c>
      <c r="D207" s="102">
        <v>73083</v>
      </c>
      <c r="E207" s="103">
        <v>232.2</v>
      </c>
      <c r="F207" s="103">
        <v>232.2</v>
      </c>
      <c r="G207" s="104">
        <v>80</v>
      </c>
      <c r="H207" s="105">
        <v>80</v>
      </c>
      <c r="I207" s="106">
        <v>2.3</v>
      </c>
      <c r="J207" s="7">
        <f t="shared" si="16"/>
        <v>895979</v>
      </c>
      <c r="K207" s="7">
        <f t="shared" si="17"/>
        <v>294523</v>
      </c>
      <c r="L207" s="7">
        <f t="shared" si="18"/>
        <v>2300</v>
      </c>
      <c r="M207" s="7">
        <f t="shared" si="19"/>
        <v>226214</v>
      </c>
      <c r="N207" s="7">
        <f t="shared" si="20"/>
        <v>1419016</v>
      </c>
    </row>
    <row r="208" spans="1:14" s="107" customFormat="1" ht="15">
      <c r="A208" s="107" t="s">
        <v>201</v>
      </c>
      <c r="B208" s="77">
        <v>156.2</v>
      </c>
      <c r="C208" s="102">
        <v>2584379</v>
      </c>
      <c r="D208" s="102">
        <v>55417</v>
      </c>
      <c r="E208" s="103">
        <v>16.5</v>
      </c>
      <c r="F208" s="103">
        <v>0</v>
      </c>
      <c r="G208" s="104">
        <v>20</v>
      </c>
      <c r="H208" s="105">
        <v>0</v>
      </c>
      <c r="I208" s="106">
        <v>1.1</v>
      </c>
      <c r="J208" s="7">
        <f t="shared" si="16"/>
        <v>0</v>
      </c>
      <c r="K208" s="7">
        <f t="shared" si="17"/>
        <v>0</v>
      </c>
      <c r="L208" s="7">
        <f t="shared" si="18"/>
        <v>0</v>
      </c>
      <c r="M208" s="7">
        <f t="shared" si="19"/>
        <v>0</v>
      </c>
      <c r="N208" s="7">
        <f t="shared" si="20"/>
        <v>0</v>
      </c>
    </row>
    <row r="209" spans="1:14" s="107" customFormat="1" ht="15">
      <c r="A209" s="107" t="s">
        <v>202</v>
      </c>
      <c r="B209" s="77">
        <v>1084.2</v>
      </c>
      <c r="C209" s="102">
        <v>1782850</v>
      </c>
      <c r="D209" s="102">
        <v>47718</v>
      </c>
      <c r="E209" s="103">
        <v>142.5</v>
      </c>
      <c r="F209" s="103">
        <v>0</v>
      </c>
      <c r="G209" s="104">
        <v>327</v>
      </c>
      <c r="H209" s="105">
        <v>0</v>
      </c>
      <c r="I209" s="106">
        <v>12.4</v>
      </c>
      <c r="J209" s="7">
        <f t="shared" si="16"/>
        <v>0</v>
      </c>
      <c r="K209" s="7">
        <f t="shared" si="17"/>
        <v>0</v>
      </c>
      <c r="L209" s="7">
        <f t="shared" si="18"/>
        <v>0</v>
      </c>
      <c r="M209" s="7">
        <f t="shared" si="19"/>
        <v>0</v>
      </c>
      <c r="N209" s="7">
        <f t="shared" si="20"/>
        <v>0</v>
      </c>
    </row>
    <row r="210" spans="1:14" s="107" customFormat="1" ht="15">
      <c r="A210" s="107" t="s">
        <v>203</v>
      </c>
      <c r="B210" s="77">
        <v>42</v>
      </c>
      <c r="C210" s="102">
        <v>1197791</v>
      </c>
      <c r="D210" s="102">
        <v>75325</v>
      </c>
      <c r="E210" s="103">
        <v>7.2</v>
      </c>
      <c r="F210" s="103">
        <v>0</v>
      </c>
      <c r="G210" s="104">
        <v>6</v>
      </c>
      <c r="H210" s="105">
        <v>0</v>
      </c>
      <c r="I210" s="106">
        <v>0.1</v>
      </c>
      <c r="J210" s="7">
        <f t="shared" si="16"/>
        <v>0</v>
      </c>
      <c r="K210" s="7">
        <f t="shared" si="17"/>
        <v>0</v>
      </c>
      <c r="L210" s="7">
        <f t="shared" si="18"/>
        <v>0</v>
      </c>
      <c r="M210" s="7">
        <f t="shared" si="19"/>
        <v>0</v>
      </c>
      <c r="N210" s="7">
        <f t="shared" si="20"/>
        <v>0</v>
      </c>
    </row>
    <row r="211" spans="1:14" s="107" customFormat="1" ht="15">
      <c r="A211" s="107" t="s">
        <v>204</v>
      </c>
      <c r="B211" s="77">
        <v>55.6</v>
      </c>
      <c r="C211" s="102">
        <v>1155895</v>
      </c>
      <c r="D211" s="102">
        <v>59375</v>
      </c>
      <c r="E211" s="103">
        <v>3.7</v>
      </c>
      <c r="F211" s="103">
        <v>0</v>
      </c>
      <c r="G211" s="104">
        <v>6</v>
      </c>
      <c r="H211" s="105">
        <v>0</v>
      </c>
      <c r="I211" s="106">
        <v>0</v>
      </c>
      <c r="J211" s="7">
        <f t="shared" si="16"/>
        <v>0</v>
      </c>
      <c r="K211" s="7">
        <f t="shared" si="17"/>
        <v>0</v>
      </c>
      <c r="L211" s="7">
        <f t="shared" si="18"/>
        <v>0</v>
      </c>
      <c r="M211" s="7">
        <f t="shared" si="19"/>
        <v>0</v>
      </c>
      <c r="N211" s="7">
        <f t="shared" si="20"/>
        <v>0</v>
      </c>
    </row>
    <row r="212" spans="1:14" s="107" customFormat="1" ht="15">
      <c r="A212" s="107" t="s">
        <v>205</v>
      </c>
      <c r="B212" s="77">
        <v>1615.5</v>
      </c>
      <c r="C212" s="102">
        <v>531740</v>
      </c>
      <c r="D212" s="102">
        <v>47933</v>
      </c>
      <c r="E212" s="103">
        <v>282</v>
      </c>
      <c r="F212" s="103">
        <v>282</v>
      </c>
      <c r="G212" s="104">
        <v>481</v>
      </c>
      <c r="H212" s="105">
        <v>481</v>
      </c>
      <c r="I212" s="106">
        <v>27</v>
      </c>
      <c r="J212" s="7">
        <f t="shared" si="16"/>
        <v>1088139</v>
      </c>
      <c r="K212" s="7">
        <f t="shared" si="17"/>
        <v>1770817</v>
      </c>
      <c r="L212" s="7">
        <f t="shared" si="18"/>
        <v>27000</v>
      </c>
      <c r="M212" s="7">
        <f t="shared" si="19"/>
        <v>306945</v>
      </c>
      <c r="N212" s="7">
        <f t="shared" si="20"/>
        <v>3192901</v>
      </c>
    </row>
    <row r="213" spans="1:14" s="107" customFormat="1" ht="15">
      <c r="A213" s="107" t="s">
        <v>206</v>
      </c>
      <c r="B213" s="77">
        <v>128.4</v>
      </c>
      <c r="C213" s="102">
        <v>1018504</v>
      </c>
      <c r="D213" s="102">
        <v>75778</v>
      </c>
      <c r="E213" s="103">
        <v>11.7</v>
      </c>
      <c r="F213" s="103">
        <v>11.7</v>
      </c>
      <c r="G213" s="104">
        <v>0</v>
      </c>
      <c r="H213" s="105">
        <v>0</v>
      </c>
      <c r="I213" s="106">
        <v>0</v>
      </c>
      <c r="J213" s="7">
        <f t="shared" si="16"/>
        <v>45146</v>
      </c>
      <c r="K213" s="7">
        <f t="shared" si="17"/>
        <v>0</v>
      </c>
      <c r="L213" s="7">
        <f t="shared" si="18"/>
        <v>0</v>
      </c>
      <c r="M213" s="7">
        <f t="shared" si="19"/>
        <v>24396</v>
      </c>
      <c r="N213" s="7">
        <f t="shared" si="20"/>
        <v>69542</v>
      </c>
    </row>
    <row r="214" spans="1:14" s="107" customFormat="1" ht="15">
      <c r="A214" s="107" t="s">
        <v>207</v>
      </c>
      <c r="B214" s="77">
        <v>200.2</v>
      </c>
      <c r="C214" s="102">
        <v>819024</v>
      </c>
      <c r="D214" s="102">
        <v>58068</v>
      </c>
      <c r="E214" s="103">
        <v>45.6</v>
      </c>
      <c r="F214" s="103">
        <v>45.6</v>
      </c>
      <c r="G214" s="104">
        <v>37</v>
      </c>
      <c r="H214" s="105">
        <v>37</v>
      </c>
      <c r="I214" s="106">
        <v>0</v>
      </c>
      <c r="J214" s="7">
        <f t="shared" si="16"/>
        <v>175954</v>
      </c>
      <c r="K214" s="7">
        <f t="shared" si="17"/>
        <v>136217</v>
      </c>
      <c r="L214" s="7">
        <f t="shared" si="18"/>
        <v>0</v>
      </c>
      <c r="M214" s="7">
        <f t="shared" si="19"/>
        <v>38038</v>
      </c>
      <c r="N214" s="7">
        <f t="shared" si="20"/>
        <v>350209</v>
      </c>
    </row>
    <row r="215" spans="1:14" s="107" customFormat="1" ht="15">
      <c r="A215" s="107" t="s">
        <v>208</v>
      </c>
      <c r="B215" s="77">
        <v>83.9</v>
      </c>
      <c r="C215" s="102">
        <v>756010</v>
      </c>
      <c r="D215" s="102">
        <v>40089</v>
      </c>
      <c r="E215" s="103">
        <v>16.5</v>
      </c>
      <c r="F215" s="103">
        <v>16.5</v>
      </c>
      <c r="G215" s="104">
        <v>27</v>
      </c>
      <c r="H215" s="105">
        <v>27</v>
      </c>
      <c r="I215" s="106">
        <v>0</v>
      </c>
      <c r="J215" s="7">
        <f t="shared" si="16"/>
        <v>63668</v>
      </c>
      <c r="K215" s="7">
        <f t="shared" si="17"/>
        <v>99401</v>
      </c>
      <c r="L215" s="7">
        <f t="shared" si="18"/>
        <v>0</v>
      </c>
      <c r="M215" s="7">
        <f t="shared" si="19"/>
        <v>15941</v>
      </c>
      <c r="N215" s="7">
        <f t="shared" si="20"/>
        <v>179010</v>
      </c>
    </row>
    <row r="216" spans="1:14" s="107" customFormat="1" ht="15">
      <c r="A216" s="107" t="s">
        <v>209</v>
      </c>
      <c r="B216" s="77">
        <v>132.9</v>
      </c>
      <c r="C216" s="102">
        <v>519127</v>
      </c>
      <c r="D216" s="102">
        <v>34911</v>
      </c>
      <c r="E216" s="103">
        <v>11.7</v>
      </c>
      <c r="F216" s="103">
        <v>11.7</v>
      </c>
      <c r="G216" s="104">
        <v>44</v>
      </c>
      <c r="H216" s="105">
        <v>44</v>
      </c>
      <c r="I216" s="106">
        <v>0</v>
      </c>
      <c r="J216" s="7">
        <f t="shared" si="16"/>
        <v>45146</v>
      </c>
      <c r="K216" s="7">
        <f t="shared" si="17"/>
        <v>161987</v>
      </c>
      <c r="L216" s="7">
        <f t="shared" si="18"/>
        <v>0</v>
      </c>
      <c r="M216" s="7">
        <f t="shared" si="19"/>
        <v>25251</v>
      </c>
      <c r="N216" s="7">
        <f t="shared" si="20"/>
        <v>232384</v>
      </c>
    </row>
    <row r="217" spans="1:14" s="107" customFormat="1" ht="15">
      <c r="A217" s="107" t="s">
        <v>210</v>
      </c>
      <c r="B217" s="77">
        <v>118.8</v>
      </c>
      <c r="C217" s="102">
        <v>1784653</v>
      </c>
      <c r="D217" s="102">
        <v>48125</v>
      </c>
      <c r="E217" s="103">
        <v>21.7</v>
      </c>
      <c r="F217" s="103">
        <v>0</v>
      </c>
      <c r="G217" s="104">
        <v>16</v>
      </c>
      <c r="H217" s="105">
        <v>0</v>
      </c>
      <c r="I217" s="106">
        <v>0</v>
      </c>
      <c r="J217" s="7">
        <f t="shared" si="16"/>
        <v>0</v>
      </c>
      <c r="K217" s="7">
        <f t="shared" si="17"/>
        <v>0</v>
      </c>
      <c r="L217" s="7">
        <f t="shared" si="18"/>
        <v>0</v>
      </c>
      <c r="M217" s="7">
        <f t="shared" si="19"/>
        <v>0</v>
      </c>
      <c r="N217" s="7">
        <f t="shared" si="20"/>
        <v>0</v>
      </c>
    </row>
    <row r="218" spans="1:14" s="107" customFormat="1" ht="15">
      <c r="A218" s="107" t="s">
        <v>211</v>
      </c>
      <c r="B218" s="77">
        <v>771.4</v>
      </c>
      <c r="C218" s="102">
        <v>546082</v>
      </c>
      <c r="D218" s="102">
        <v>62238</v>
      </c>
      <c r="E218" s="103">
        <v>127.8</v>
      </c>
      <c r="F218" s="103">
        <v>127.8</v>
      </c>
      <c r="G218" s="104">
        <v>46</v>
      </c>
      <c r="H218" s="105">
        <v>46</v>
      </c>
      <c r="I218" s="106">
        <v>4</v>
      </c>
      <c r="J218" s="7">
        <f t="shared" si="16"/>
        <v>493135</v>
      </c>
      <c r="K218" s="7">
        <f t="shared" si="17"/>
        <v>169350</v>
      </c>
      <c r="L218" s="7">
        <f t="shared" si="18"/>
        <v>4000</v>
      </c>
      <c r="M218" s="7">
        <f t="shared" si="19"/>
        <v>146566</v>
      </c>
      <c r="N218" s="7">
        <f t="shared" si="20"/>
        <v>813051</v>
      </c>
    </row>
    <row r="219" spans="1:14" s="107" customFormat="1" ht="15">
      <c r="A219" s="107" t="s">
        <v>212</v>
      </c>
      <c r="B219" s="77">
        <v>122.1</v>
      </c>
      <c r="C219" s="102">
        <v>422414</v>
      </c>
      <c r="D219" s="102">
        <v>33295</v>
      </c>
      <c r="E219" s="103">
        <v>32.3</v>
      </c>
      <c r="F219" s="103">
        <v>32.3</v>
      </c>
      <c r="G219" s="104">
        <v>75</v>
      </c>
      <c r="H219" s="105">
        <v>75</v>
      </c>
      <c r="I219" s="106">
        <v>0</v>
      </c>
      <c r="J219" s="7">
        <f t="shared" si="16"/>
        <v>124634</v>
      </c>
      <c r="K219" s="7">
        <f t="shared" si="17"/>
        <v>276115</v>
      </c>
      <c r="L219" s="7">
        <f t="shared" si="18"/>
        <v>0</v>
      </c>
      <c r="M219" s="7">
        <f t="shared" si="19"/>
        <v>23199</v>
      </c>
      <c r="N219" s="7">
        <f t="shared" si="20"/>
        <v>423948</v>
      </c>
    </row>
    <row r="220" spans="1:14" s="107" customFormat="1" ht="15">
      <c r="A220" s="107" t="s">
        <v>213</v>
      </c>
      <c r="B220" s="77">
        <v>1304.1</v>
      </c>
      <c r="C220" s="102">
        <v>837058</v>
      </c>
      <c r="D220" s="102">
        <v>81391</v>
      </c>
      <c r="E220" s="103">
        <v>138.1</v>
      </c>
      <c r="F220" s="103">
        <v>138.1</v>
      </c>
      <c r="G220" s="104">
        <v>39</v>
      </c>
      <c r="H220" s="105">
        <v>39</v>
      </c>
      <c r="I220" s="106">
        <v>2.5</v>
      </c>
      <c r="J220" s="7">
        <f t="shared" si="16"/>
        <v>532880</v>
      </c>
      <c r="K220" s="7">
        <f t="shared" si="17"/>
        <v>143580</v>
      </c>
      <c r="L220" s="7">
        <f t="shared" si="18"/>
        <v>2500</v>
      </c>
      <c r="M220" s="7">
        <f t="shared" si="19"/>
        <v>247779</v>
      </c>
      <c r="N220" s="7">
        <f t="shared" si="20"/>
        <v>926739</v>
      </c>
    </row>
    <row r="221" spans="1:14" s="107" customFormat="1" ht="15">
      <c r="A221" s="107" t="s">
        <v>214</v>
      </c>
      <c r="B221" s="77">
        <v>0</v>
      </c>
      <c r="C221" s="102" t="s">
        <v>320</v>
      </c>
      <c r="D221" s="102">
        <v>40654</v>
      </c>
      <c r="E221" s="103">
        <v>0</v>
      </c>
      <c r="F221" s="103">
        <v>0</v>
      </c>
      <c r="G221" s="104">
        <v>0</v>
      </c>
      <c r="H221" s="105">
        <v>0</v>
      </c>
      <c r="I221" s="106">
        <v>0</v>
      </c>
      <c r="J221" s="7">
        <f t="shared" si="16"/>
        <v>0</v>
      </c>
      <c r="K221" s="7">
        <f t="shared" si="17"/>
        <v>0</v>
      </c>
      <c r="L221" s="7">
        <f t="shared" si="18"/>
        <v>0</v>
      </c>
      <c r="M221" s="7">
        <f t="shared" si="19"/>
        <v>0</v>
      </c>
      <c r="N221" s="7">
        <f t="shared" si="20"/>
        <v>0</v>
      </c>
    </row>
    <row r="222" spans="1:14" s="107" customFormat="1" ht="15">
      <c r="A222" s="107" t="s">
        <v>215</v>
      </c>
      <c r="B222" s="77">
        <v>57.6</v>
      </c>
      <c r="C222" s="102">
        <v>2160121</v>
      </c>
      <c r="D222" s="102">
        <v>60288</v>
      </c>
      <c r="E222" s="103">
        <v>8</v>
      </c>
      <c r="F222" s="103">
        <v>0</v>
      </c>
      <c r="G222" s="104">
        <v>7</v>
      </c>
      <c r="H222" s="105">
        <v>0</v>
      </c>
      <c r="I222" s="106">
        <v>0.1</v>
      </c>
      <c r="J222" s="7">
        <f t="shared" si="16"/>
        <v>0</v>
      </c>
      <c r="K222" s="7">
        <f t="shared" si="17"/>
        <v>0</v>
      </c>
      <c r="L222" s="7">
        <f t="shared" si="18"/>
        <v>0</v>
      </c>
      <c r="M222" s="7">
        <f t="shared" si="19"/>
        <v>0</v>
      </c>
      <c r="N222" s="7">
        <f t="shared" si="20"/>
        <v>0</v>
      </c>
    </row>
    <row r="223" spans="1:14" s="107" customFormat="1" ht="15">
      <c r="A223" s="107" t="s">
        <v>216</v>
      </c>
      <c r="B223" s="77">
        <v>112</v>
      </c>
      <c r="C223" s="102">
        <v>394949</v>
      </c>
      <c r="D223" s="102">
        <v>52386</v>
      </c>
      <c r="E223" s="103">
        <v>6.8</v>
      </c>
      <c r="F223" s="103">
        <v>6.8</v>
      </c>
      <c r="G223" s="104">
        <v>27</v>
      </c>
      <c r="H223" s="105">
        <v>27</v>
      </c>
      <c r="I223" s="106">
        <v>0.3</v>
      </c>
      <c r="J223" s="7">
        <f t="shared" si="16"/>
        <v>26239</v>
      </c>
      <c r="K223" s="7">
        <f t="shared" si="17"/>
        <v>99401</v>
      </c>
      <c r="L223" s="7">
        <f t="shared" si="18"/>
        <v>300</v>
      </c>
      <c r="M223" s="7">
        <f t="shared" si="19"/>
        <v>21280</v>
      </c>
      <c r="N223" s="7">
        <f t="shared" si="20"/>
        <v>147220</v>
      </c>
    </row>
    <row r="224" spans="1:14" s="107" customFormat="1" ht="15">
      <c r="A224" s="107" t="s">
        <v>217</v>
      </c>
      <c r="B224" s="77">
        <v>507.6</v>
      </c>
      <c r="C224" s="102">
        <v>1795671</v>
      </c>
      <c r="D224" s="102">
        <v>55909</v>
      </c>
      <c r="E224" s="103">
        <v>67.9</v>
      </c>
      <c r="F224" s="103">
        <v>0</v>
      </c>
      <c r="G224" s="104">
        <v>65</v>
      </c>
      <c r="H224" s="105">
        <v>0</v>
      </c>
      <c r="I224" s="106">
        <v>0</v>
      </c>
      <c r="J224" s="7">
        <f t="shared" si="16"/>
        <v>0</v>
      </c>
      <c r="K224" s="7">
        <f t="shared" si="17"/>
        <v>0</v>
      </c>
      <c r="L224" s="7">
        <f t="shared" si="18"/>
        <v>0</v>
      </c>
      <c r="M224" s="7">
        <f t="shared" si="19"/>
        <v>0</v>
      </c>
      <c r="N224" s="7">
        <f t="shared" si="20"/>
        <v>0</v>
      </c>
    </row>
    <row r="225" spans="1:14" s="107" customFormat="1" ht="15">
      <c r="A225" s="107" t="s">
        <v>218</v>
      </c>
      <c r="B225" s="77">
        <v>75.2</v>
      </c>
      <c r="C225" s="102">
        <v>840266</v>
      </c>
      <c r="D225" s="102">
        <v>60179</v>
      </c>
      <c r="E225" s="103">
        <v>7.1</v>
      </c>
      <c r="F225" s="103">
        <v>7.1</v>
      </c>
      <c r="G225" s="104">
        <v>8</v>
      </c>
      <c r="H225" s="105">
        <v>8</v>
      </c>
      <c r="I225" s="106">
        <v>0.3</v>
      </c>
      <c r="J225" s="7">
        <f t="shared" si="16"/>
        <v>27396</v>
      </c>
      <c r="K225" s="7">
        <f t="shared" si="17"/>
        <v>29452</v>
      </c>
      <c r="L225" s="7">
        <f t="shared" si="18"/>
        <v>300</v>
      </c>
      <c r="M225" s="7">
        <f t="shared" si="19"/>
        <v>14288</v>
      </c>
      <c r="N225" s="7">
        <f t="shared" si="20"/>
        <v>71436</v>
      </c>
    </row>
    <row r="226" spans="1:14" s="107" customFormat="1" ht="15">
      <c r="A226" s="107" t="s">
        <v>219</v>
      </c>
      <c r="B226" s="77">
        <v>277.4</v>
      </c>
      <c r="C226" s="102">
        <v>875353</v>
      </c>
      <c r="D226" s="102">
        <v>56685</v>
      </c>
      <c r="E226" s="103">
        <v>38.9</v>
      </c>
      <c r="F226" s="103">
        <v>38.9</v>
      </c>
      <c r="G226" s="104">
        <v>29</v>
      </c>
      <c r="H226" s="105">
        <v>29</v>
      </c>
      <c r="I226" s="106">
        <v>0</v>
      </c>
      <c r="J226" s="7">
        <f t="shared" si="16"/>
        <v>150101</v>
      </c>
      <c r="K226" s="7">
        <f t="shared" si="17"/>
        <v>106764</v>
      </c>
      <c r="L226" s="7">
        <f t="shared" si="18"/>
        <v>0</v>
      </c>
      <c r="M226" s="7">
        <f t="shared" si="19"/>
        <v>52706</v>
      </c>
      <c r="N226" s="7">
        <f t="shared" si="20"/>
        <v>309571</v>
      </c>
    </row>
    <row r="227" spans="1:14" s="107" customFormat="1" ht="15">
      <c r="A227" s="107" t="s">
        <v>220</v>
      </c>
      <c r="B227" s="77">
        <v>1116.5</v>
      </c>
      <c r="C227" s="102">
        <v>425257</v>
      </c>
      <c r="D227" s="102">
        <v>51500</v>
      </c>
      <c r="E227" s="103">
        <v>144</v>
      </c>
      <c r="F227" s="103">
        <v>144</v>
      </c>
      <c r="G227" s="104">
        <v>243</v>
      </c>
      <c r="H227" s="105">
        <v>243</v>
      </c>
      <c r="I227" s="106">
        <v>3.3</v>
      </c>
      <c r="J227" s="7">
        <f t="shared" si="16"/>
        <v>555646</v>
      </c>
      <c r="K227" s="7">
        <f t="shared" si="17"/>
        <v>894612</v>
      </c>
      <c r="L227" s="7">
        <f t="shared" si="18"/>
        <v>3300</v>
      </c>
      <c r="M227" s="7">
        <f t="shared" si="19"/>
        <v>212135</v>
      </c>
      <c r="N227" s="7">
        <f t="shared" si="20"/>
        <v>1665693</v>
      </c>
    </row>
    <row r="228" spans="1:14" s="107" customFormat="1" ht="15">
      <c r="A228" s="107" t="s">
        <v>221</v>
      </c>
      <c r="B228" s="77">
        <v>352.1</v>
      </c>
      <c r="C228" s="102">
        <v>933535</v>
      </c>
      <c r="D228" s="102">
        <v>41121</v>
      </c>
      <c r="E228" s="103">
        <v>48.9</v>
      </c>
      <c r="F228" s="103">
        <v>48.9</v>
      </c>
      <c r="G228" s="104">
        <v>72</v>
      </c>
      <c r="H228" s="105">
        <v>72</v>
      </c>
      <c r="I228" s="106">
        <v>0</v>
      </c>
      <c r="J228" s="7">
        <f t="shared" si="16"/>
        <v>188688</v>
      </c>
      <c r="K228" s="7">
        <f t="shared" si="17"/>
        <v>265070</v>
      </c>
      <c r="L228" s="7">
        <f t="shared" si="18"/>
        <v>0</v>
      </c>
      <c r="M228" s="7">
        <f t="shared" si="19"/>
        <v>66899</v>
      </c>
      <c r="N228" s="7">
        <f t="shared" si="20"/>
        <v>520657</v>
      </c>
    </row>
    <row r="229" spans="1:14" s="107" customFormat="1" ht="15">
      <c r="A229" s="107" t="s">
        <v>222</v>
      </c>
      <c r="B229" s="77">
        <v>235.1</v>
      </c>
      <c r="C229" s="102">
        <v>589331</v>
      </c>
      <c r="D229" s="102">
        <v>64297</v>
      </c>
      <c r="E229" s="103">
        <v>42</v>
      </c>
      <c r="F229" s="103">
        <v>42</v>
      </c>
      <c r="G229" s="104">
        <v>18</v>
      </c>
      <c r="H229" s="105">
        <v>18</v>
      </c>
      <c r="I229" s="106">
        <v>0.2</v>
      </c>
      <c r="J229" s="7">
        <f t="shared" si="16"/>
        <v>162063</v>
      </c>
      <c r="K229" s="7">
        <f t="shared" si="17"/>
        <v>66268</v>
      </c>
      <c r="L229" s="7">
        <f t="shared" si="18"/>
        <v>200</v>
      </c>
      <c r="M229" s="7">
        <f t="shared" si="19"/>
        <v>44669</v>
      </c>
      <c r="N229" s="7">
        <f t="shared" si="20"/>
        <v>273200</v>
      </c>
    </row>
    <row r="230" spans="1:14" s="107" customFormat="1" ht="15">
      <c r="A230" s="107" t="s">
        <v>223</v>
      </c>
      <c r="B230" s="77">
        <v>276.4</v>
      </c>
      <c r="C230" s="102">
        <v>1083448</v>
      </c>
      <c r="D230" s="102">
        <v>45172</v>
      </c>
      <c r="E230" s="103">
        <v>45.3</v>
      </c>
      <c r="F230" s="103">
        <v>45.3</v>
      </c>
      <c r="G230" s="104">
        <v>57</v>
      </c>
      <c r="H230" s="105">
        <v>57</v>
      </c>
      <c r="I230" s="106">
        <v>0</v>
      </c>
      <c r="J230" s="7">
        <f t="shared" si="16"/>
        <v>174797</v>
      </c>
      <c r="K230" s="7">
        <f t="shared" si="17"/>
        <v>209847</v>
      </c>
      <c r="L230" s="7">
        <f t="shared" si="18"/>
        <v>0</v>
      </c>
      <c r="M230" s="7">
        <f t="shared" si="19"/>
        <v>52516</v>
      </c>
      <c r="N230" s="7">
        <f t="shared" si="20"/>
        <v>437160</v>
      </c>
    </row>
    <row r="231" spans="1:14" s="107" customFormat="1" ht="15">
      <c r="A231" s="107" t="s">
        <v>224</v>
      </c>
      <c r="B231" s="77">
        <v>463.1</v>
      </c>
      <c r="C231" s="102">
        <v>1020148</v>
      </c>
      <c r="D231" s="102">
        <v>50143</v>
      </c>
      <c r="E231" s="103">
        <v>80.4</v>
      </c>
      <c r="F231" s="103">
        <v>80.4</v>
      </c>
      <c r="G231" s="104">
        <v>138</v>
      </c>
      <c r="H231" s="105">
        <v>138</v>
      </c>
      <c r="I231" s="106">
        <v>1.1</v>
      </c>
      <c r="J231" s="7">
        <f t="shared" si="16"/>
        <v>310235</v>
      </c>
      <c r="K231" s="7">
        <f t="shared" si="17"/>
        <v>508051</v>
      </c>
      <c r="L231" s="7">
        <f t="shared" si="18"/>
        <v>1100</v>
      </c>
      <c r="M231" s="7">
        <f t="shared" si="19"/>
        <v>87989</v>
      </c>
      <c r="N231" s="7">
        <f t="shared" si="20"/>
        <v>907375</v>
      </c>
    </row>
    <row r="232" spans="1:14" s="107" customFormat="1" ht="15">
      <c r="A232" s="107" t="s">
        <v>225</v>
      </c>
      <c r="B232" s="77">
        <v>348.9</v>
      </c>
      <c r="C232" s="102">
        <v>324418</v>
      </c>
      <c r="D232" s="102">
        <v>47500</v>
      </c>
      <c r="E232" s="103">
        <v>65.5</v>
      </c>
      <c r="F232" s="103">
        <v>65.5</v>
      </c>
      <c r="G232" s="104">
        <v>109</v>
      </c>
      <c r="H232" s="105">
        <v>109</v>
      </c>
      <c r="I232" s="106">
        <v>0.9</v>
      </c>
      <c r="J232" s="7">
        <f t="shared" si="16"/>
        <v>252742</v>
      </c>
      <c r="K232" s="7">
        <f t="shared" si="17"/>
        <v>401287</v>
      </c>
      <c r="L232" s="7">
        <f t="shared" si="18"/>
        <v>900</v>
      </c>
      <c r="M232" s="7">
        <f t="shared" si="19"/>
        <v>66291</v>
      </c>
      <c r="N232" s="7">
        <f t="shared" si="20"/>
        <v>721220</v>
      </c>
    </row>
    <row r="233" spans="1:14" s="107" customFormat="1" ht="15">
      <c r="A233" s="107" t="s">
        <v>226</v>
      </c>
      <c r="B233" s="77">
        <v>313.5</v>
      </c>
      <c r="C233" s="102">
        <v>2903621</v>
      </c>
      <c r="D233" s="102">
        <v>51875</v>
      </c>
      <c r="E233" s="103">
        <v>46.1</v>
      </c>
      <c r="F233" s="103">
        <v>0</v>
      </c>
      <c r="G233" s="104">
        <v>60</v>
      </c>
      <c r="H233" s="105">
        <v>0</v>
      </c>
      <c r="I233" s="106">
        <v>0.4</v>
      </c>
      <c r="J233" s="7">
        <f t="shared" si="16"/>
        <v>0</v>
      </c>
      <c r="K233" s="7">
        <f t="shared" si="17"/>
        <v>0</v>
      </c>
      <c r="L233" s="7">
        <f t="shared" si="18"/>
        <v>0</v>
      </c>
      <c r="M233" s="7">
        <f t="shared" si="19"/>
        <v>0</v>
      </c>
      <c r="N233" s="7">
        <f t="shared" si="20"/>
        <v>0</v>
      </c>
    </row>
    <row r="234" spans="1:14" s="107" customFormat="1" ht="15">
      <c r="A234" s="107" t="s">
        <v>227</v>
      </c>
      <c r="B234" s="77">
        <v>177.3</v>
      </c>
      <c r="C234" s="102">
        <v>557096</v>
      </c>
      <c r="D234" s="102">
        <v>47045</v>
      </c>
      <c r="E234" s="103">
        <v>39.2</v>
      </c>
      <c r="F234" s="103">
        <v>39.2</v>
      </c>
      <c r="G234" s="104">
        <v>33</v>
      </c>
      <c r="H234" s="105">
        <v>33</v>
      </c>
      <c r="I234" s="106">
        <v>0</v>
      </c>
      <c r="J234" s="7">
        <f t="shared" si="16"/>
        <v>151259</v>
      </c>
      <c r="K234" s="7">
        <f t="shared" si="17"/>
        <v>121491</v>
      </c>
      <c r="L234" s="7">
        <f t="shared" si="18"/>
        <v>0</v>
      </c>
      <c r="M234" s="7">
        <f t="shared" si="19"/>
        <v>33687</v>
      </c>
      <c r="N234" s="7">
        <f t="shared" si="20"/>
        <v>306437</v>
      </c>
    </row>
    <row r="235" spans="1:14" s="107" customFormat="1" ht="15">
      <c r="A235" s="107" t="s">
        <v>228</v>
      </c>
      <c r="B235" s="77">
        <v>748</v>
      </c>
      <c r="C235" s="102">
        <v>1119348</v>
      </c>
      <c r="D235" s="102">
        <v>45774</v>
      </c>
      <c r="E235" s="103">
        <v>102.2</v>
      </c>
      <c r="F235" s="103">
        <v>0</v>
      </c>
      <c r="G235" s="104">
        <v>174</v>
      </c>
      <c r="H235" s="105">
        <v>0</v>
      </c>
      <c r="I235" s="106">
        <v>0</v>
      </c>
      <c r="J235" s="7">
        <f t="shared" si="16"/>
        <v>0</v>
      </c>
      <c r="K235" s="7">
        <f t="shared" si="17"/>
        <v>0</v>
      </c>
      <c r="L235" s="7">
        <f t="shared" si="18"/>
        <v>0</v>
      </c>
      <c r="M235" s="7">
        <f t="shared" si="19"/>
        <v>0</v>
      </c>
      <c r="N235" s="7">
        <f t="shared" si="20"/>
        <v>0</v>
      </c>
    </row>
    <row r="236" spans="1:14" s="107" customFormat="1" ht="15">
      <c r="A236" s="107" t="s">
        <v>229</v>
      </c>
      <c r="B236" s="77">
        <v>548.6</v>
      </c>
      <c r="C236" s="102">
        <v>696916</v>
      </c>
      <c r="D236" s="102">
        <v>53561</v>
      </c>
      <c r="E236" s="103">
        <v>69.2</v>
      </c>
      <c r="F236" s="103">
        <v>69.2</v>
      </c>
      <c r="G236" s="104">
        <v>80</v>
      </c>
      <c r="H236" s="105">
        <v>80</v>
      </c>
      <c r="I236" s="106">
        <v>0</v>
      </c>
      <c r="J236" s="7">
        <f t="shared" si="16"/>
        <v>267019</v>
      </c>
      <c r="K236" s="7">
        <f t="shared" si="17"/>
        <v>294523</v>
      </c>
      <c r="L236" s="7">
        <f t="shared" si="18"/>
        <v>0</v>
      </c>
      <c r="M236" s="7">
        <f t="shared" si="19"/>
        <v>104234</v>
      </c>
      <c r="N236" s="7">
        <f t="shared" si="20"/>
        <v>665776</v>
      </c>
    </row>
    <row r="237" spans="1:14" s="107" customFormat="1" ht="15">
      <c r="A237" s="107" t="s">
        <v>230</v>
      </c>
      <c r="B237" s="77">
        <v>410.5</v>
      </c>
      <c r="C237" s="102">
        <v>610186</v>
      </c>
      <c r="D237" s="102">
        <v>50926</v>
      </c>
      <c r="E237" s="103">
        <v>74.8</v>
      </c>
      <c r="F237" s="103">
        <v>74.8</v>
      </c>
      <c r="G237" s="104">
        <v>66</v>
      </c>
      <c r="H237" s="105">
        <v>66</v>
      </c>
      <c r="I237" s="106">
        <v>0</v>
      </c>
      <c r="J237" s="7">
        <f t="shared" si="16"/>
        <v>288627</v>
      </c>
      <c r="K237" s="7">
        <f t="shared" si="17"/>
        <v>242981</v>
      </c>
      <c r="L237" s="7">
        <f t="shared" si="18"/>
        <v>0</v>
      </c>
      <c r="M237" s="7">
        <f t="shared" si="19"/>
        <v>77995</v>
      </c>
      <c r="N237" s="7">
        <f t="shared" si="20"/>
        <v>609603</v>
      </c>
    </row>
    <row r="238" spans="1:14" s="107" customFormat="1" ht="15">
      <c r="A238" s="107" t="s">
        <v>231</v>
      </c>
      <c r="B238" s="77">
        <v>142.9</v>
      </c>
      <c r="C238" s="102">
        <v>420353</v>
      </c>
      <c r="D238" s="102">
        <v>38125</v>
      </c>
      <c r="E238" s="103">
        <v>24.6</v>
      </c>
      <c r="F238" s="103">
        <v>24.6</v>
      </c>
      <c r="G238" s="104">
        <v>59</v>
      </c>
      <c r="H238" s="105">
        <v>59</v>
      </c>
      <c r="I238" s="106">
        <v>0</v>
      </c>
      <c r="J238" s="7">
        <f t="shared" si="16"/>
        <v>94923</v>
      </c>
      <c r="K238" s="7">
        <f t="shared" si="17"/>
        <v>217210</v>
      </c>
      <c r="L238" s="7">
        <f t="shared" si="18"/>
        <v>0</v>
      </c>
      <c r="M238" s="7">
        <f t="shared" si="19"/>
        <v>27151</v>
      </c>
      <c r="N238" s="7">
        <f t="shared" si="20"/>
        <v>339284</v>
      </c>
    </row>
    <row r="239" spans="1:14" s="107" customFormat="1" ht="15">
      <c r="A239" s="107" t="s">
        <v>232</v>
      </c>
      <c r="B239" s="77">
        <v>170.4</v>
      </c>
      <c r="C239" s="102">
        <v>1210418</v>
      </c>
      <c r="D239" s="102">
        <v>50000</v>
      </c>
      <c r="E239" s="103">
        <v>27.5</v>
      </c>
      <c r="F239" s="103">
        <v>0</v>
      </c>
      <c r="G239" s="104">
        <v>39</v>
      </c>
      <c r="H239" s="105">
        <v>0</v>
      </c>
      <c r="I239" s="106">
        <v>0</v>
      </c>
      <c r="J239" s="7">
        <f t="shared" si="16"/>
        <v>0</v>
      </c>
      <c r="K239" s="7">
        <f t="shared" si="17"/>
        <v>0</v>
      </c>
      <c r="L239" s="7">
        <f t="shared" si="18"/>
        <v>0</v>
      </c>
      <c r="M239" s="7">
        <f t="shared" si="19"/>
        <v>0</v>
      </c>
      <c r="N239" s="7">
        <f t="shared" si="20"/>
        <v>0</v>
      </c>
    </row>
    <row r="240" spans="1:14" s="107" customFormat="1" ht="15">
      <c r="A240" s="107" t="s">
        <v>233</v>
      </c>
      <c r="B240" s="77">
        <v>34.3</v>
      </c>
      <c r="C240" s="102">
        <v>9176856</v>
      </c>
      <c r="D240" s="102">
        <v>55625</v>
      </c>
      <c r="E240" s="103">
        <v>6.1</v>
      </c>
      <c r="F240" s="103">
        <v>0</v>
      </c>
      <c r="G240" s="104">
        <v>0</v>
      </c>
      <c r="H240" s="105">
        <v>0</v>
      </c>
      <c r="I240" s="106">
        <v>1</v>
      </c>
      <c r="J240" s="7">
        <f t="shared" si="16"/>
        <v>0</v>
      </c>
      <c r="K240" s="7">
        <f t="shared" si="17"/>
        <v>0</v>
      </c>
      <c r="L240" s="7">
        <f t="shared" si="18"/>
        <v>0</v>
      </c>
      <c r="M240" s="7">
        <f t="shared" si="19"/>
        <v>0</v>
      </c>
      <c r="N240" s="7">
        <f t="shared" si="20"/>
        <v>0</v>
      </c>
    </row>
    <row r="241" spans="1:14" s="107" customFormat="1" ht="15">
      <c r="A241" s="107" t="s">
        <v>234</v>
      </c>
      <c r="B241" s="77">
        <v>1802.3</v>
      </c>
      <c r="C241" s="102">
        <v>403150</v>
      </c>
      <c r="D241" s="102">
        <v>62661</v>
      </c>
      <c r="E241" s="103">
        <v>278.9</v>
      </c>
      <c r="F241" s="103">
        <v>278.9</v>
      </c>
      <c r="G241" s="104">
        <v>144</v>
      </c>
      <c r="H241" s="105">
        <v>144</v>
      </c>
      <c r="I241" s="106">
        <v>0</v>
      </c>
      <c r="J241" s="7">
        <f t="shared" si="16"/>
        <v>1076177</v>
      </c>
      <c r="K241" s="7">
        <f t="shared" si="17"/>
        <v>530141</v>
      </c>
      <c r="L241" s="7">
        <f t="shared" si="18"/>
        <v>0</v>
      </c>
      <c r="M241" s="7">
        <f t="shared" si="19"/>
        <v>342437</v>
      </c>
      <c r="N241" s="7">
        <f t="shared" si="20"/>
        <v>1948755</v>
      </c>
    </row>
    <row r="242" spans="1:14" s="107" customFormat="1" ht="15">
      <c r="A242" s="107" t="s">
        <v>235</v>
      </c>
      <c r="B242" s="77">
        <v>267.5</v>
      </c>
      <c r="C242" s="102">
        <v>695308</v>
      </c>
      <c r="D242" s="102">
        <v>57396</v>
      </c>
      <c r="E242" s="103">
        <v>51.2</v>
      </c>
      <c r="F242" s="103">
        <v>51.2</v>
      </c>
      <c r="G242" s="104">
        <v>36</v>
      </c>
      <c r="H242" s="105">
        <v>36</v>
      </c>
      <c r="I242" s="106">
        <v>1</v>
      </c>
      <c r="J242" s="7">
        <f t="shared" si="16"/>
        <v>197563</v>
      </c>
      <c r="K242" s="7">
        <f t="shared" si="17"/>
        <v>132535</v>
      </c>
      <c r="L242" s="7">
        <f t="shared" si="18"/>
        <v>1000</v>
      </c>
      <c r="M242" s="7">
        <f t="shared" si="19"/>
        <v>50825</v>
      </c>
      <c r="N242" s="7">
        <f t="shared" si="20"/>
        <v>381923</v>
      </c>
    </row>
    <row r="243" spans="1:14" s="107" customFormat="1" ht="15">
      <c r="A243" s="107" t="s">
        <v>236</v>
      </c>
      <c r="B243" s="77">
        <v>129.9</v>
      </c>
      <c r="C243" s="102">
        <v>610525</v>
      </c>
      <c r="D243" s="102">
        <v>47917</v>
      </c>
      <c r="E243" s="103">
        <v>24.5</v>
      </c>
      <c r="F243" s="103">
        <v>24.5</v>
      </c>
      <c r="G243" s="104">
        <v>37</v>
      </c>
      <c r="H243" s="105">
        <v>37</v>
      </c>
      <c r="I243" s="106">
        <v>0</v>
      </c>
      <c r="J243" s="7">
        <f t="shared" si="16"/>
        <v>94537</v>
      </c>
      <c r="K243" s="7">
        <f t="shared" si="17"/>
        <v>136217</v>
      </c>
      <c r="L243" s="7">
        <f t="shared" si="18"/>
        <v>0</v>
      </c>
      <c r="M243" s="7">
        <f t="shared" si="19"/>
        <v>24681</v>
      </c>
      <c r="N243" s="7">
        <f t="shared" si="20"/>
        <v>255435</v>
      </c>
    </row>
    <row r="244" spans="1:14" s="107" customFormat="1" ht="15">
      <c r="A244" s="107" t="s">
        <v>237</v>
      </c>
      <c r="B244" s="77">
        <v>4</v>
      </c>
      <c r="C244" s="102">
        <v>1711575</v>
      </c>
      <c r="D244" s="102">
        <v>40654</v>
      </c>
      <c r="E244" s="103">
        <v>0</v>
      </c>
      <c r="F244" s="103">
        <v>0</v>
      </c>
      <c r="G244" s="104">
        <v>0</v>
      </c>
      <c r="H244" s="105">
        <v>0</v>
      </c>
      <c r="I244" s="106">
        <v>0</v>
      </c>
      <c r="J244" s="7">
        <f t="shared" si="16"/>
        <v>0</v>
      </c>
      <c r="K244" s="7">
        <f t="shared" si="17"/>
        <v>0</v>
      </c>
      <c r="L244" s="7">
        <f t="shared" si="18"/>
        <v>0</v>
      </c>
      <c r="M244" s="7">
        <f t="shared" si="19"/>
        <v>0</v>
      </c>
      <c r="N244" s="7">
        <f t="shared" si="20"/>
        <v>0</v>
      </c>
    </row>
    <row r="245" spans="1:14" s="107" customFormat="1" ht="15">
      <c r="A245" s="107" t="s">
        <v>238</v>
      </c>
      <c r="B245" s="77">
        <v>213.3</v>
      </c>
      <c r="C245" s="102">
        <v>770283</v>
      </c>
      <c r="D245" s="102">
        <v>62857</v>
      </c>
      <c r="E245" s="103">
        <v>31.9</v>
      </c>
      <c r="F245" s="103">
        <v>31.9</v>
      </c>
      <c r="G245" s="104">
        <v>27</v>
      </c>
      <c r="H245" s="105">
        <v>27</v>
      </c>
      <c r="I245" s="106">
        <v>1</v>
      </c>
      <c r="J245" s="7">
        <f t="shared" si="16"/>
        <v>123091</v>
      </c>
      <c r="K245" s="7">
        <f t="shared" si="17"/>
        <v>99401</v>
      </c>
      <c r="L245" s="7">
        <f t="shared" si="18"/>
        <v>1000</v>
      </c>
      <c r="M245" s="7">
        <f t="shared" si="19"/>
        <v>40527</v>
      </c>
      <c r="N245" s="7">
        <f t="shared" si="20"/>
        <v>264019</v>
      </c>
    </row>
    <row r="246" spans="1:14" s="107" customFormat="1" ht="15">
      <c r="A246" s="107" t="s">
        <v>239</v>
      </c>
      <c r="B246" s="77">
        <v>324.4</v>
      </c>
      <c r="C246" s="102">
        <v>500778</v>
      </c>
      <c r="D246" s="102">
        <v>41528</v>
      </c>
      <c r="E246" s="103">
        <v>45.6</v>
      </c>
      <c r="F246" s="103">
        <v>45.6</v>
      </c>
      <c r="G246" s="104">
        <v>83</v>
      </c>
      <c r="H246" s="105">
        <v>83</v>
      </c>
      <c r="I246" s="106">
        <v>1.2</v>
      </c>
      <c r="J246" s="7">
        <f t="shared" si="16"/>
        <v>175954</v>
      </c>
      <c r="K246" s="7">
        <f t="shared" si="17"/>
        <v>305567</v>
      </c>
      <c r="L246" s="7">
        <f t="shared" si="18"/>
        <v>1200</v>
      </c>
      <c r="M246" s="7">
        <f t="shared" si="19"/>
        <v>61636</v>
      </c>
      <c r="N246" s="7">
        <f t="shared" si="20"/>
        <v>544357</v>
      </c>
    </row>
    <row r="247" spans="1:14" s="107" customFormat="1" ht="15">
      <c r="A247" s="107" t="s">
        <v>240</v>
      </c>
      <c r="B247" s="77">
        <v>217.2</v>
      </c>
      <c r="C247" s="102">
        <v>730657</v>
      </c>
      <c r="D247" s="102">
        <v>57143</v>
      </c>
      <c r="E247" s="103">
        <v>23.9</v>
      </c>
      <c r="F247" s="103">
        <v>23.9</v>
      </c>
      <c r="G247" s="104">
        <v>22</v>
      </c>
      <c r="H247" s="105">
        <v>22</v>
      </c>
      <c r="I247" s="106">
        <v>0</v>
      </c>
      <c r="J247" s="7">
        <f t="shared" si="16"/>
        <v>92222</v>
      </c>
      <c r="K247" s="7">
        <f t="shared" si="17"/>
        <v>80994</v>
      </c>
      <c r="L247" s="7">
        <f t="shared" si="18"/>
        <v>0</v>
      </c>
      <c r="M247" s="7">
        <f t="shared" si="19"/>
        <v>41268</v>
      </c>
      <c r="N247" s="7">
        <f t="shared" si="20"/>
        <v>214484</v>
      </c>
    </row>
    <row r="248" spans="1:14" s="107" customFormat="1" ht="15">
      <c r="A248" s="107" t="s">
        <v>241</v>
      </c>
      <c r="B248" s="77">
        <v>570.9</v>
      </c>
      <c r="C248" s="102">
        <v>676616</v>
      </c>
      <c r="D248" s="102">
        <v>61311</v>
      </c>
      <c r="E248" s="103">
        <v>95.5</v>
      </c>
      <c r="F248" s="103">
        <v>95.5</v>
      </c>
      <c r="G248" s="104">
        <v>69</v>
      </c>
      <c r="H248" s="105">
        <v>69</v>
      </c>
      <c r="I248" s="106">
        <v>0</v>
      </c>
      <c r="J248" s="7">
        <f t="shared" si="16"/>
        <v>368501</v>
      </c>
      <c r="K248" s="7">
        <f t="shared" si="17"/>
        <v>254026</v>
      </c>
      <c r="L248" s="7">
        <f t="shared" si="18"/>
        <v>0</v>
      </c>
      <c r="M248" s="7">
        <f t="shared" si="19"/>
        <v>108471</v>
      </c>
      <c r="N248" s="7">
        <f t="shared" si="20"/>
        <v>730998</v>
      </c>
    </row>
    <row r="249" spans="1:14" s="107" customFormat="1" ht="15">
      <c r="A249" s="107" t="s">
        <v>242</v>
      </c>
      <c r="B249" s="77">
        <v>599.4</v>
      </c>
      <c r="C249" s="102">
        <v>393576</v>
      </c>
      <c r="D249" s="102">
        <v>43393</v>
      </c>
      <c r="E249" s="103">
        <v>105</v>
      </c>
      <c r="F249" s="103">
        <v>105</v>
      </c>
      <c r="G249" s="104">
        <v>218</v>
      </c>
      <c r="H249" s="105">
        <v>218</v>
      </c>
      <c r="I249" s="106">
        <v>0</v>
      </c>
      <c r="J249" s="7">
        <f t="shared" si="16"/>
        <v>405158</v>
      </c>
      <c r="K249" s="7">
        <f t="shared" si="17"/>
        <v>802574</v>
      </c>
      <c r="L249" s="7">
        <f t="shared" si="18"/>
        <v>0</v>
      </c>
      <c r="M249" s="7">
        <f t="shared" si="19"/>
        <v>113886</v>
      </c>
      <c r="N249" s="7">
        <f t="shared" si="20"/>
        <v>1321618</v>
      </c>
    </row>
    <row r="250" spans="1:14" s="107" customFormat="1" ht="15">
      <c r="A250" s="107" t="s">
        <v>243</v>
      </c>
      <c r="B250" s="77">
        <v>2209.5</v>
      </c>
      <c r="C250" s="102">
        <v>885542</v>
      </c>
      <c r="D250" s="102">
        <v>99570</v>
      </c>
      <c r="E250" s="103">
        <v>288.6</v>
      </c>
      <c r="F250" s="103">
        <v>0</v>
      </c>
      <c r="G250" s="104">
        <v>64</v>
      </c>
      <c r="H250" s="105">
        <v>0</v>
      </c>
      <c r="I250" s="106">
        <v>9</v>
      </c>
      <c r="J250" s="7">
        <f t="shared" si="16"/>
        <v>0</v>
      </c>
      <c r="K250" s="7">
        <f t="shared" si="17"/>
        <v>0</v>
      </c>
      <c r="L250" s="7">
        <f t="shared" si="18"/>
        <v>0</v>
      </c>
      <c r="M250" s="7">
        <f t="shared" si="19"/>
        <v>0</v>
      </c>
      <c r="N250" s="7">
        <f t="shared" si="20"/>
        <v>0</v>
      </c>
    </row>
    <row r="251" spans="1:14" s="107" customFormat="1" ht="15">
      <c r="A251" s="107" t="s">
        <v>244</v>
      </c>
      <c r="B251" s="77">
        <v>30.9</v>
      </c>
      <c r="C251" s="102">
        <v>719003</v>
      </c>
      <c r="D251" s="102">
        <v>58750</v>
      </c>
      <c r="E251" s="103">
        <v>5.7</v>
      </c>
      <c r="F251" s="103">
        <v>5.7</v>
      </c>
      <c r="G251" s="104">
        <v>6</v>
      </c>
      <c r="H251" s="105">
        <v>6</v>
      </c>
      <c r="I251" s="106">
        <v>0</v>
      </c>
      <c r="J251" s="7">
        <f t="shared" si="16"/>
        <v>21994</v>
      </c>
      <c r="K251" s="7">
        <f t="shared" si="17"/>
        <v>22089</v>
      </c>
      <c r="L251" s="7">
        <f t="shared" si="18"/>
        <v>0</v>
      </c>
      <c r="M251" s="7">
        <f t="shared" si="19"/>
        <v>5871</v>
      </c>
      <c r="N251" s="7">
        <f t="shared" si="20"/>
        <v>49954</v>
      </c>
    </row>
    <row r="252" spans="1:14" s="107" customFormat="1" ht="15">
      <c r="A252" s="107" t="s">
        <v>245</v>
      </c>
      <c r="B252" s="77">
        <v>887.5</v>
      </c>
      <c r="C252" s="102">
        <v>2026214</v>
      </c>
      <c r="D252" s="102">
        <v>53269</v>
      </c>
      <c r="E252" s="103">
        <v>92.9</v>
      </c>
      <c r="F252" s="103">
        <v>0</v>
      </c>
      <c r="G252" s="104">
        <v>129</v>
      </c>
      <c r="H252" s="105">
        <v>0</v>
      </c>
      <c r="I252" s="106">
        <v>1.1</v>
      </c>
      <c r="J252" s="7">
        <f t="shared" si="16"/>
        <v>0</v>
      </c>
      <c r="K252" s="7">
        <f t="shared" si="17"/>
        <v>0</v>
      </c>
      <c r="L252" s="7">
        <f t="shared" si="18"/>
        <v>0</v>
      </c>
      <c r="M252" s="7">
        <f t="shared" si="19"/>
        <v>0</v>
      </c>
      <c r="N252" s="7">
        <f t="shared" si="20"/>
        <v>0</v>
      </c>
    </row>
    <row r="253" spans="1:14" s="107" customFormat="1" ht="15">
      <c r="A253" s="107" t="s">
        <v>246</v>
      </c>
      <c r="B253" s="77">
        <v>196.6</v>
      </c>
      <c r="C253" s="102">
        <v>1119922</v>
      </c>
      <c r="D253" s="102">
        <v>40875</v>
      </c>
      <c r="E253" s="103">
        <v>25.1</v>
      </c>
      <c r="F253" s="103">
        <v>0</v>
      </c>
      <c r="G253" s="104">
        <v>30</v>
      </c>
      <c r="H253" s="105">
        <v>0</v>
      </c>
      <c r="I253" s="106">
        <v>0.4</v>
      </c>
      <c r="J253" s="7">
        <f t="shared" si="16"/>
        <v>0</v>
      </c>
      <c r="K253" s="7">
        <f t="shared" si="17"/>
        <v>0</v>
      </c>
      <c r="L253" s="7">
        <f t="shared" si="18"/>
        <v>0</v>
      </c>
      <c r="M253" s="7">
        <f t="shared" si="19"/>
        <v>0</v>
      </c>
      <c r="N253" s="7">
        <f t="shared" si="20"/>
        <v>0</v>
      </c>
    </row>
    <row r="254" spans="1:9" ht="15">
      <c r="A254" s="107"/>
      <c r="B254" s="107"/>
      <c r="C254" s="102"/>
      <c r="D254" s="102"/>
      <c r="E254" s="107"/>
      <c r="F254" s="103"/>
      <c r="G254" s="107"/>
      <c r="H254" s="107"/>
      <c r="I254" s="108"/>
    </row>
    <row r="255" spans="3:9" ht="15">
      <c r="C255" s="109"/>
      <c r="D255" s="109"/>
      <c r="I255" s="108"/>
    </row>
    <row r="256" spans="3:9" ht="15">
      <c r="C256" s="109"/>
      <c r="D256" s="109"/>
      <c r="I256" s="108"/>
    </row>
    <row r="257" spans="3:9" ht="15">
      <c r="C257" s="109"/>
      <c r="D257" s="109"/>
      <c r="I257" s="108"/>
    </row>
    <row r="258" spans="3:9" ht="15">
      <c r="C258" s="109"/>
      <c r="D258" s="109"/>
      <c r="I258" s="108"/>
    </row>
    <row r="259" spans="3:9" ht="15">
      <c r="C259" s="109"/>
      <c r="D259" s="109"/>
      <c r="I259" s="108"/>
    </row>
    <row r="260" spans="3:9" ht="15">
      <c r="C260" s="109"/>
      <c r="D260" s="109"/>
      <c r="I260" s="108"/>
    </row>
    <row r="261" spans="3:9" ht="15">
      <c r="C261" s="109"/>
      <c r="D261" s="109"/>
      <c r="I261" s="108"/>
    </row>
    <row r="262" spans="3:9" ht="15">
      <c r="C262" s="109"/>
      <c r="D262" s="109"/>
      <c r="I262" s="108"/>
    </row>
    <row r="263" ht="15">
      <c r="I263" s="108"/>
    </row>
    <row r="264" ht="15">
      <c r="I264" s="108"/>
    </row>
    <row r="265" ht="15">
      <c r="I265" s="108"/>
    </row>
    <row r="266" ht="15">
      <c r="I266" s="108"/>
    </row>
    <row r="267" ht="15">
      <c r="I267" s="108"/>
    </row>
    <row r="268" ht="15">
      <c r="I268" s="108"/>
    </row>
    <row r="269" ht="15">
      <c r="I269" s="108"/>
    </row>
    <row r="270" ht="15">
      <c r="I270" s="108"/>
    </row>
    <row r="271" ht="15">
      <c r="I271" s="108"/>
    </row>
    <row r="272" ht="15">
      <c r="I272" s="108"/>
    </row>
    <row r="273" ht="15">
      <c r="I273" s="108"/>
    </row>
  </sheetData>
  <sheetProtection sheet="1" objects="1" scenarios="1"/>
  <mergeCells count="1">
    <mergeCell ref="J2:L2"/>
  </mergeCells>
  <printOptions/>
  <pageMargins left="0.63" right="0.47" top="0.81" bottom="0.55" header="0.3" footer="0.3"/>
  <pageSetup horizontalDpi="600" verticalDpi="600" orientation="landscape" scale="85" r:id="rId1"/>
  <headerFooter alignWithMargins="0">
    <oddHeader>&amp;L&amp;8Bureau of Data Management
NH Department of Education&amp;C&amp;"Arial,Bold"FY08 Adequate Education Aid
Targeted Component&amp;R&amp;10 7/2/2007
&amp;8
</oddHeader>
    <oddFooter>&amp;C&amp;8page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F271"/>
  <sheetViews>
    <sheetView showZero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8.88671875" defaultRowHeight="15"/>
  <cols>
    <col min="1" max="1" width="17.88671875" style="3" customWidth="1"/>
    <col min="2" max="2" width="8.99609375" style="5" bestFit="1" customWidth="1"/>
    <col min="3" max="3" width="14.77734375" style="7" customWidth="1"/>
    <col min="4" max="4" width="14.21484375" style="7" customWidth="1"/>
    <col min="5" max="5" width="15.5546875" style="7" customWidth="1"/>
    <col min="6" max="6" width="12.21484375" style="0" customWidth="1"/>
    <col min="7" max="7" width="10.6640625" style="0" customWidth="1"/>
  </cols>
  <sheetData>
    <row r="1" spans="2:6" ht="15">
      <c r="B1" s="52"/>
      <c r="C1" s="32"/>
      <c r="D1" s="32"/>
      <c r="E1" s="32"/>
      <c r="F1" s="53"/>
    </row>
    <row r="2" spans="1:6" s="15" customFormat="1" ht="15">
      <c r="A2" s="14" t="s">
        <v>365</v>
      </c>
      <c r="B2" s="54" t="s">
        <v>282</v>
      </c>
      <c r="C2" s="55" t="s">
        <v>356</v>
      </c>
      <c r="D2" s="56" t="s">
        <v>261</v>
      </c>
      <c r="E2" s="56" t="s">
        <v>291</v>
      </c>
      <c r="F2" s="56" t="s">
        <v>279</v>
      </c>
    </row>
    <row r="3" spans="1:6" s="15" customFormat="1" ht="15">
      <c r="A3" s="14" t="s">
        <v>366</v>
      </c>
      <c r="B3" s="54" t="s">
        <v>0</v>
      </c>
      <c r="C3" s="57" t="s">
        <v>249</v>
      </c>
      <c r="D3" s="56" t="s">
        <v>293</v>
      </c>
      <c r="E3" s="56" t="s">
        <v>288</v>
      </c>
      <c r="F3" s="56" t="s">
        <v>278</v>
      </c>
    </row>
    <row r="4" spans="1:6" s="15" customFormat="1" ht="15">
      <c r="A4" s="33">
        <v>2.24</v>
      </c>
      <c r="B4" s="58" t="s">
        <v>286</v>
      </c>
      <c r="C4" s="59" t="s">
        <v>285</v>
      </c>
      <c r="D4" s="60" t="s">
        <v>285</v>
      </c>
      <c r="E4" s="56" t="s">
        <v>289</v>
      </c>
      <c r="F4" s="56"/>
    </row>
    <row r="5" spans="1:6" s="15" customFormat="1" ht="15">
      <c r="A5" s="16" t="s">
        <v>363</v>
      </c>
      <c r="B5" s="54" t="s">
        <v>287</v>
      </c>
      <c r="C5" s="61" t="s">
        <v>336</v>
      </c>
      <c r="D5" s="56" t="s">
        <v>336</v>
      </c>
      <c r="E5" s="62" t="s">
        <v>371</v>
      </c>
      <c r="F5" s="63"/>
    </row>
    <row r="6" spans="1:6" s="15" customFormat="1" ht="15">
      <c r="A6" s="27" t="s">
        <v>372</v>
      </c>
      <c r="B6" s="64"/>
      <c r="C6" s="59" t="s">
        <v>335</v>
      </c>
      <c r="D6" s="65" t="s">
        <v>335</v>
      </c>
      <c r="E6" s="56" t="s">
        <v>290</v>
      </c>
      <c r="F6" s="63"/>
    </row>
    <row r="7" spans="1:6" s="16" customFormat="1" ht="15">
      <c r="A7" s="17" t="s">
        <v>262</v>
      </c>
      <c r="B7" s="36">
        <v>198968.9</v>
      </c>
      <c r="C7" s="18">
        <f>SUM(C9:C271)</f>
        <v>162083031757</v>
      </c>
      <c r="D7" s="18">
        <f>ROUND(C7/B7,0)</f>
        <v>814615</v>
      </c>
      <c r="E7" s="18"/>
      <c r="F7" s="19">
        <f>SUM(F9:F271)</f>
        <v>63139018</v>
      </c>
    </row>
    <row r="8" spans="2:5" s="21" customFormat="1" ht="15" customHeight="1">
      <c r="B8" s="22"/>
      <c r="C8" s="24"/>
      <c r="D8" s="24"/>
      <c r="E8" s="24"/>
    </row>
    <row r="9" spans="1:6" ht="15">
      <c r="A9" s="3" t="s">
        <v>2</v>
      </c>
      <c r="B9" s="5">
        <v>127.1</v>
      </c>
      <c r="C9" s="7">
        <v>88624294</v>
      </c>
      <c r="D9" s="7">
        <f>IF(B9=0,0,ROUND(C9/B9,0))</f>
        <v>697280</v>
      </c>
      <c r="E9" s="34">
        <f>IF(B9=0,"",IF($D$7-D9&gt;0,ROUND(($D$7-D9)*$A$4*0.001,2),""))</f>
        <v>262.83</v>
      </c>
      <c r="F9" s="4">
        <f>IF(E9="",0,ROUND(E9*B9,0))</f>
        <v>33406</v>
      </c>
    </row>
    <row r="10" spans="1:6" ht="15">
      <c r="A10" s="3" t="s">
        <v>3</v>
      </c>
      <c r="B10" s="5">
        <v>118.8</v>
      </c>
      <c r="C10" s="7">
        <v>102930120</v>
      </c>
      <c r="D10" s="7">
        <f aca="true" t="shared" si="0" ref="D10:D73">IF(B10=0,0,ROUND(C10/B10,0))</f>
        <v>866415</v>
      </c>
      <c r="E10" s="34">
        <f aca="true" t="shared" si="1" ref="E10:E73">IF(B10=0,"",IF($D$7-D10&gt;0,ROUND(($D$7-D10)*$A$4*0.001,2),""))</f>
      </c>
      <c r="F10" s="4">
        <f aca="true" t="shared" si="2" ref="F10:F73">IF(E10="",0,ROUND(E10*B10,0))</f>
        <v>0</v>
      </c>
    </row>
    <row r="11" spans="1:6" ht="15">
      <c r="A11" s="3" t="s">
        <v>4</v>
      </c>
      <c r="B11" s="5">
        <v>255.1</v>
      </c>
      <c r="C11" s="7">
        <v>203449745</v>
      </c>
      <c r="D11" s="7">
        <f t="shared" si="0"/>
        <v>797529</v>
      </c>
      <c r="E11" s="34">
        <f t="shared" si="1"/>
        <v>38.27</v>
      </c>
      <c r="F11" s="4">
        <f t="shared" si="2"/>
        <v>9763</v>
      </c>
    </row>
    <row r="12" spans="1:6" ht="15">
      <c r="A12" s="3" t="s">
        <v>5</v>
      </c>
      <c r="B12" s="5">
        <v>744.9</v>
      </c>
      <c r="C12" s="7">
        <v>300756480</v>
      </c>
      <c r="D12" s="7">
        <f t="shared" si="0"/>
        <v>403754</v>
      </c>
      <c r="E12" s="34">
        <f t="shared" si="1"/>
        <v>920.33</v>
      </c>
      <c r="F12" s="4">
        <f t="shared" si="2"/>
        <v>685554</v>
      </c>
    </row>
    <row r="13" spans="1:6" ht="15">
      <c r="A13" s="3" t="s">
        <v>6</v>
      </c>
      <c r="B13" s="5">
        <v>293.7</v>
      </c>
      <c r="C13" s="7">
        <v>169547616</v>
      </c>
      <c r="D13" s="7">
        <f t="shared" si="0"/>
        <v>577282</v>
      </c>
      <c r="E13" s="34">
        <f t="shared" si="1"/>
        <v>531.63</v>
      </c>
      <c r="F13" s="4">
        <f t="shared" si="2"/>
        <v>156140</v>
      </c>
    </row>
    <row r="14" spans="1:6" ht="15">
      <c r="A14" s="3" t="s">
        <v>7</v>
      </c>
      <c r="B14" s="5">
        <v>756.6</v>
      </c>
      <c r="C14" s="7">
        <v>1500804851</v>
      </c>
      <c r="D14" s="7">
        <f t="shared" si="0"/>
        <v>1983617</v>
      </c>
      <c r="E14" s="34">
        <f t="shared" si="1"/>
      </c>
      <c r="F14" s="4">
        <f t="shared" si="2"/>
        <v>0</v>
      </c>
    </row>
    <row r="15" spans="1:6" ht="15">
      <c r="A15" s="3" t="s">
        <v>8</v>
      </c>
      <c r="B15" s="5">
        <v>2436.7</v>
      </c>
      <c r="C15" s="7">
        <v>1771891905</v>
      </c>
      <c r="D15" s="7">
        <f t="shared" si="0"/>
        <v>727169</v>
      </c>
      <c r="E15" s="34">
        <f t="shared" si="1"/>
        <v>195.88</v>
      </c>
      <c r="F15" s="4">
        <f t="shared" si="2"/>
        <v>477301</v>
      </c>
    </row>
    <row r="16" spans="1:6" ht="15">
      <c r="A16" s="3" t="s">
        <v>9</v>
      </c>
      <c r="B16" s="5">
        <v>315.1</v>
      </c>
      <c r="C16" s="7">
        <v>272726461</v>
      </c>
      <c r="D16" s="7">
        <f t="shared" si="0"/>
        <v>865524</v>
      </c>
      <c r="E16" s="34">
        <f t="shared" si="1"/>
      </c>
      <c r="F16" s="4">
        <f t="shared" si="2"/>
        <v>0</v>
      </c>
    </row>
    <row r="17" spans="1:6" ht="15">
      <c r="A17" s="3" t="s">
        <v>10</v>
      </c>
      <c r="B17" s="5">
        <v>524</v>
      </c>
      <c r="C17" s="7">
        <v>247973726</v>
      </c>
      <c r="D17" s="7">
        <f t="shared" si="0"/>
        <v>473232</v>
      </c>
      <c r="E17" s="34">
        <f t="shared" si="1"/>
        <v>764.7</v>
      </c>
      <c r="F17" s="4">
        <f t="shared" si="2"/>
        <v>400703</v>
      </c>
    </row>
    <row r="18" spans="1:6" ht="15">
      <c r="A18" s="3" t="s">
        <v>11</v>
      </c>
      <c r="B18" s="5">
        <v>253.2</v>
      </c>
      <c r="C18" s="7">
        <v>229217693</v>
      </c>
      <c r="D18" s="7">
        <f t="shared" si="0"/>
        <v>905283</v>
      </c>
      <c r="E18" s="34">
        <f t="shared" si="1"/>
      </c>
      <c r="F18" s="4">
        <f t="shared" si="2"/>
        <v>0</v>
      </c>
    </row>
    <row r="19" spans="1:6" ht="15">
      <c r="A19" s="3" t="s">
        <v>12</v>
      </c>
      <c r="B19" s="5">
        <v>1099.9</v>
      </c>
      <c r="C19" s="7">
        <v>1025489899</v>
      </c>
      <c r="D19" s="7">
        <f t="shared" si="0"/>
        <v>932348</v>
      </c>
      <c r="E19" s="34">
        <f t="shared" si="1"/>
      </c>
      <c r="F19" s="4">
        <f t="shared" si="2"/>
        <v>0</v>
      </c>
    </row>
    <row r="20" spans="1:6" ht="15">
      <c r="A20" s="3" t="s">
        <v>13</v>
      </c>
      <c r="B20" s="5">
        <v>909.5</v>
      </c>
      <c r="C20" s="7">
        <v>701422733</v>
      </c>
      <c r="D20" s="7">
        <f t="shared" si="0"/>
        <v>771218</v>
      </c>
      <c r="E20" s="34">
        <f t="shared" si="1"/>
        <v>97.21</v>
      </c>
      <c r="F20" s="4">
        <f t="shared" si="2"/>
        <v>88412</v>
      </c>
    </row>
    <row r="21" spans="1:6" ht="15">
      <c r="A21" s="3" t="s">
        <v>14</v>
      </c>
      <c r="B21" s="5">
        <v>747.9</v>
      </c>
      <c r="C21" s="7">
        <v>539174610</v>
      </c>
      <c r="D21" s="7">
        <f t="shared" si="0"/>
        <v>720918</v>
      </c>
      <c r="E21" s="34">
        <f t="shared" si="1"/>
        <v>209.88</v>
      </c>
      <c r="F21" s="4">
        <f t="shared" si="2"/>
        <v>156969</v>
      </c>
    </row>
    <row r="22" spans="1:6" ht="15">
      <c r="A22" s="3" t="s">
        <v>15</v>
      </c>
      <c r="B22" s="5">
        <v>1294.2</v>
      </c>
      <c r="C22" s="7">
        <v>875262998</v>
      </c>
      <c r="D22" s="7">
        <f t="shared" si="0"/>
        <v>676297</v>
      </c>
      <c r="E22" s="34">
        <f t="shared" si="1"/>
        <v>309.83</v>
      </c>
      <c r="F22" s="4">
        <f t="shared" si="2"/>
        <v>400982</v>
      </c>
    </row>
    <row r="23" spans="1:6" ht="15">
      <c r="A23" s="3" t="s">
        <v>16</v>
      </c>
      <c r="B23" s="5">
        <v>409.7</v>
      </c>
      <c r="C23" s="7">
        <v>1033696542</v>
      </c>
      <c r="D23" s="7">
        <f t="shared" si="0"/>
        <v>2523057</v>
      </c>
      <c r="E23" s="34">
        <f t="shared" si="1"/>
      </c>
      <c r="F23" s="4">
        <f t="shared" si="2"/>
        <v>0</v>
      </c>
    </row>
    <row r="24" spans="1:6" ht="15">
      <c r="A24" s="3" t="s">
        <v>17</v>
      </c>
      <c r="B24" s="5">
        <v>124.5</v>
      </c>
      <c r="C24" s="7">
        <v>111341016</v>
      </c>
      <c r="D24" s="7">
        <f t="shared" si="0"/>
        <v>894305</v>
      </c>
      <c r="E24" s="34">
        <f t="shared" si="1"/>
      </c>
      <c r="F24" s="4">
        <f t="shared" si="2"/>
        <v>0</v>
      </c>
    </row>
    <row r="25" spans="1:6" ht="15">
      <c r="A25" s="3" t="s">
        <v>18</v>
      </c>
      <c r="B25" s="5">
        <v>3610.7</v>
      </c>
      <c r="C25" s="7">
        <v>3339183928</v>
      </c>
      <c r="D25" s="7">
        <f t="shared" si="0"/>
        <v>924802</v>
      </c>
      <c r="E25" s="34">
        <f t="shared" si="1"/>
      </c>
      <c r="F25" s="4">
        <f t="shared" si="2"/>
        <v>0</v>
      </c>
    </row>
    <row r="26" spans="1:6" ht="15">
      <c r="A26" s="3" t="s">
        <v>19</v>
      </c>
      <c r="B26" s="5">
        <v>1178.7</v>
      </c>
      <c r="C26" s="7">
        <v>679279882</v>
      </c>
      <c r="D26" s="7">
        <f t="shared" si="0"/>
        <v>576296</v>
      </c>
      <c r="E26" s="34">
        <f t="shared" si="1"/>
        <v>533.83</v>
      </c>
      <c r="F26" s="4">
        <f t="shared" si="2"/>
        <v>629225</v>
      </c>
    </row>
    <row r="27" spans="1:6" ht="15">
      <c r="A27" s="3" t="s">
        <v>20</v>
      </c>
      <c r="B27" s="5">
        <v>247.3</v>
      </c>
      <c r="C27" s="7">
        <v>112156493</v>
      </c>
      <c r="D27" s="7">
        <f t="shared" si="0"/>
        <v>453524</v>
      </c>
      <c r="E27" s="34">
        <f t="shared" si="1"/>
        <v>808.84</v>
      </c>
      <c r="F27" s="4">
        <f t="shared" si="2"/>
        <v>200026</v>
      </c>
    </row>
    <row r="28" spans="1:6" ht="15">
      <c r="A28" s="3" t="s">
        <v>21</v>
      </c>
      <c r="B28" s="5">
        <v>30.4</v>
      </c>
      <c r="C28" s="7">
        <v>21669562</v>
      </c>
      <c r="D28" s="7">
        <f t="shared" si="0"/>
        <v>712815</v>
      </c>
      <c r="E28" s="34">
        <f t="shared" si="1"/>
        <v>228.03</v>
      </c>
      <c r="F28" s="4">
        <f t="shared" si="2"/>
        <v>6932</v>
      </c>
    </row>
    <row r="29" spans="1:6" ht="15">
      <c r="A29" s="3" t="s">
        <v>22</v>
      </c>
      <c r="B29" s="5">
        <v>1409.4</v>
      </c>
      <c r="C29" s="7">
        <v>387199639</v>
      </c>
      <c r="D29" s="7">
        <f t="shared" si="0"/>
        <v>274727</v>
      </c>
      <c r="E29" s="34">
        <f t="shared" si="1"/>
        <v>1209.35</v>
      </c>
      <c r="F29" s="4">
        <f t="shared" si="2"/>
        <v>1704458</v>
      </c>
    </row>
    <row r="30" spans="1:6" ht="15">
      <c r="A30" s="3" t="s">
        <v>23</v>
      </c>
      <c r="B30" s="5">
        <v>394.7</v>
      </c>
      <c r="C30" s="7">
        <v>265131808</v>
      </c>
      <c r="D30" s="7">
        <f t="shared" si="0"/>
        <v>671730</v>
      </c>
      <c r="E30" s="34">
        <f t="shared" si="1"/>
        <v>320.06</v>
      </c>
      <c r="F30" s="4">
        <f t="shared" si="2"/>
        <v>126328</v>
      </c>
    </row>
    <row r="31" spans="1:6" ht="15">
      <c r="A31" s="3" t="s">
        <v>24</v>
      </c>
      <c r="B31" s="5">
        <v>534.6</v>
      </c>
      <c r="C31" s="7">
        <v>258666910</v>
      </c>
      <c r="D31" s="7">
        <f t="shared" si="0"/>
        <v>483851</v>
      </c>
      <c r="E31" s="34">
        <f t="shared" si="1"/>
        <v>740.91</v>
      </c>
      <c r="F31" s="4">
        <f t="shared" si="2"/>
        <v>396090</v>
      </c>
    </row>
    <row r="32" spans="1:6" ht="15">
      <c r="A32" s="3" t="s">
        <v>25</v>
      </c>
      <c r="B32" s="5">
        <v>1745.7</v>
      </c>
      <c r="C32" s="7">
        <v>1001438375</v>
      </c>
      <c r="D32" s="7">
        <f t="shared" si="0"/>
        <v>573660</v>
      </c>
      <c r="E32" s="34">
        <f t="shared" si="1"/>
        <v>539.74</v>
      </c>
      <c r="F32" s="4">
        <f t="shared" si="2"/>
        <v>942224</v>
      </c>
    </row>
    <row r="33" spans="1:6" ht="15">
      <c r="A33" s="3" t="s">
        <v>26</v>
      </c>
      <c r="B33" s="5">
        <v>232.6</v>
      </c>
      <c r="C33" s="7">
        <v>216116986</v>
      </c>
      <c r="D33" s="7">
        <f t="shared" si="0"/>
        <v>929136</v>
      </c>
      <c r="E33" s="34">
        <f t="shared" si="1"/>
      </c>
      <c r="F33" s="4">
        <f t="shared" si="2"/>
        <v>0</v>
      </c>
    </row>
    <row r="34" spans="1:6" ht="15">
      <c r="A34" s="3" t="s">
        <v>27</v>
      </c>
      <c r="B34" s="5">
        <v>738.7</v>
      </c>
      <c r="C34" s="7">
        <v>486121761</v>
      </c>
      <c r="D34" s="7">
        <f t="shared" si="0"/>
        <v>658077</v>
      </c>
      <c r="E34" s="34">
        <f t="shared" si="1"/>
        <v>350.65</v>
      </c>
      <c r="F34" s="4">
        <f t="shared" si="2"/>
        <v>259025</v>
      </c>
    </row>
    <row r="35" spans="1:6" ht="15">
      <c r="A35" s="3" t="s">
        <v>28</v>
      </c>
      <c r="B35" s="5">
        <v>128.5</v>
      </c>
      <c r="C35" s="7">
        <v>401228725</v>
      </c>
      <c r="D35" s="7">
        <f t="shared" si="0"/>
        <v>3122403</v>
      </c>
      <c r="E35" s="34">
        <f t="shared" si="1"/>
      </c>
      <c r="F35" s="4">
        <f t="shared" si="2"/>
        <v>0</v>
      </c>
    </row>
    <row r="36" spans="1:6" ht="15">
      <c r="A36" s="3" t="s">
        <v>29</v>
      </c>
      <c r="B36" s="5">
        <v>455.9</v>
      </c>
      <c r="C36" s="7">
        <v>492994731</v>
      </c>
      <c r="D36" s="7">
        <f t="shared" si="0"/>
        <v>1081366</v>
      </c>
      <c r="E36" s="34">
        <f t="shared" si="1"/>
      </c>
      <c r="F36" s="4">
        <f t="shared" si="2"/>
        <v>0</v>
      </c>
    </row>
    <row r="37" spans="1:6" ht="15">
      <c r="A37" s="3" t="s">
        <v>30</v>
      </c>
      <c r="B37" s="5">
        <v>115.3</v>
      </c>
      <c r="C37" s="7">
        <v>109238306</v>
      </c>
      <c r="D37" s="7">
        <f t="shared" si="0"/>
        <v>947427</v>
      </c>
      <c r="E37" s="34">
        <f t="shared" si="1"/>
      </c>
      <c r="F37" s="4">
        <f t="shared" si="2"/>
        <v>0</v>
      </c>
    </row>
    <row r="38" spans="1:6" ht="15">
      <c r="A38" s="3" t="s">
        <v>31</v>
      </c>
      <c r="B38" s="5">
        <v>1095</v>
      </c>
      <c r="C38" s="7">
        <v>533735121</v>
      </c>
      <c r="D38" s="7">
        <f t="shared" si="0"/>
        <v>487429</v>
      </c>
      <c r="E38" s="34">
        <f t="shared" si="1"/>
        <v>732.9</v>
      </c>
      <c r="F38" s="4">
        <f t="shared" si="2"/>
        <v>802526</v>
      </c>
    </row>
    <row r="39" spans="1:6" ht="15">
      <c r="A39" s="3" t="s">
        <v>32</v>
      </c>
      <c r="B39" s="5">
        <v>0</v>
      </c>
      <c r="C39" s="7">
        <v>7713290</v>
      </c>
      <c r="D39" s="7">
        <f t="shared" si="0"/>
        <v>0</v>
      </c>
      <c r="E39" s="34">
        <f t="shared" si="1"/>
      </c>
      <c r="F39" s="4">
        <f t="shared" si="2"/>
        <v>0</v>
      </c>
    </row>
    <row r="40" spans="1:6" ht="15">
      <c r="A40" s="3" t="s">
        <v>33</v>
      </c>
      <c r="B40" s="5">
        <v>447.8</v>
      </c>
      <c r="C40" s="7">
        <v>387436853</v>
      </c>
      <c r="D40" s="7">
        <f t="shared" si="0"/>
        <v>865201</v>
      </c>
      <c r="E40" s="34">
        <f t="shared" si="1"/>
      </c>
      <c r="F40" s="4">
        <f t="shared" si="2"/>
        <v>0</v>
      </c>
    </row>
    <row r="41" spans="1:6" ht="15">
      <c r="A41" s="3" t="s">
        <v>34</v>
      </c>
      <c r="B41" s="5">
        <v>510.1</v>
      </c>
      <c r="C41" s="7">
        <v>316534108</v>
      </c>
      <c r="D41" s="7">
        <f t="shared" si="0"/>
        <v>620533</v>
      </c>
      <c r="E41" s="34">
        <f t="shared" si="1"/>
        <v>434.74</v>
      </c>
      <c r="F41" s="4">
        <f t="shared" si="2"/>
        <v>221761</v>
      </c>
    </row>
    <row r="42" spans="1:6" ht="15">
      <c r="A42" s="3" t="s">
        <v>35</v>
      </c>
      <c r="B42" s="5">
        <v>604.1</v>
      </c>
      <c r="C42" s="7">
        <v>438525153</v>
      </c>
      <c r="D42" s="7">
        <f t="shared" si="0"/>
        <v>725915</v>
      </c>
      <c r="E42" s="34">
        <f t="shared" si="1"/>
        <v>198.69</v>
      </c>
      <c r="F42" s="4">
        <f t="shared" si="2"/>
        <v>120029</v>
      </c>
    </row>
    <row r="43" spans="1:6" ht="15">
      <c r="A43" s="3" t="s">
        <v>36</v>
      </c>
      <c r="B43" s="5">
        <v>298.3</v>
      </c>
      <c r="C43" s="7">
        <v>281331658</v>
      </c>
      <c r="D43" s="7">
        <f t="shared" si="0"/>
        <v>943117</v>
      </c>
      <c r="E43" s="34">
        <f t="shared" si="1"/>
      </c>
      <c r="F43" s="4">
        <f t="shared" si="2"/>
        <v>0</v>
      </c>
    </row>
    <row r="44" spans="1:6" ht="15">
      <c r="A44" s="3" t="s">
        <v>37</v>
      </c>
      <c r="B44" s="5">
        <v>91.7</v>
      </c>
      <c r="C44" s="7">
        <v>294847547</v>
      </c>
      <c r="D44" s="7">
        <f t="shared" si="0"/>
        <v>3215349</v>
      </c>
      <c r="E44" s="34">
        <f t="shared" si="1"/>
      </c>
      <c r="F44" s="4">
        <f t="shared" si="2"/>
        <v>0</v>
      </c>
    </row>
    <row r="45" spans="1:6" ht="15">
      <c r="A45" s="3" t="s">
        <v>38</v>
      </c>
      <c r="B45" s="5">
        <v>133.1</v>
      </c>
      <c r="C45" s="7">
        <v>406285766</v>
      </c>
      <c r="D45" s="7">
        <f t="shared" si="0"/>
        <v>3052485</v>
      </c>
      <c r="E45" s="34">
        <f t="shared" si="1"/>
      </c>
      <c r="F45" s="4">
        <f t="shared" si="2"/>
        <v>0</v>
      </c>
    </row>
    <row r="46" spans="1:6" ht="15">
      <c r="A46" s="3" t="s">
        <v>39</v>
      </c>
      <c r="B46" s="5">
        <v>813</v>
      </c>
      <c r="C46" s="7">
        <v>245882608</v>
      </c>
      <c r="D46" s="7">
        <f t="shared" si="0"/>
        <v>302439</v>
      </c>
      <c r="E46" s="34">
        <f t="shared" si="1"/>
        <v>1147.27</v>
      </c>
      <c r="F46" s="4">
        <f t="shared" si="2"/>
        <v>932731</v>
      </c>
    </row>
    <row r="47" spans="1:6" ht="15">
      <c r="A47" s="3" t="s">
        <v>40</v>
      </c>
      <c r="B47" s="5">
        <v>63.8</v>
      </c>
      <c r="C47" s="7">
        <v>56560056</v>
      </c>
      <c r="D47" s="7">
        <f t="shared" si="0"/>
        <v>886521</v>
      </c>
      <c r="E47" s="34">
        <f t="shared" si="1"/>
      </c>
      <c r="F47" s="4">
        <f t="shared" si="2"/>
        <v>0</v>
      </c>
    </row>
    <row r="48" spans="1:6" ht="15">
      <c r="A48" s="3" t="s">
        <v>41</v>
      </c>
      <c r="B48" s="5">
        <v>972.6</v>
      </c>
      <c r="C48" s="7">
        <v>553683463</v>
      </c>
      <c r="D48" s="7">
        <f t="shared" si="0"/>
        <v>569282</v>
      </c>
      <c r="E48" s="34">
        <f t="shared" si="1"/>
        <v>549.55</v>
      </c>
      <c r="F48" s="4">
        <f t="shared" si="2"/>
        <v>534492</v>
      </c>
    </row>
    <row r="49" spans="1:6" ht="15">
      <c r="A49" s="3" t="s">
        <v>42</v>
      </c>
      <c r="B49" s="5">
        <v>583.3</v>
      </c>
      <c r="C49" s="7">
        <v>558584594</v>
      </c>
      <c r="D49" s="7">
        <f t="shared" si="0"/>
        <v>957628</v>
      </c>
      <c r="E49" s="34">
        <f t="shared" si="1"/>
      </c>
      <c r="F49" s="4">
        <f t="shared" si="2"/>
        <v>0</v>
      </c>
    </row>
    <row r="50" spans="1:6" ht="15">
      <c r="A50" s="3" t="s">
        <v>43</v>
      </c>
      <c r="B50" s="5">
        <v>390.5</v>
      </c>
      <c r="C50" s="7">
        <v>255096008</v>
      </c>
      <c r="D50" s="7">
        <f t="shared" si="0"/>
        <v>653255</v>
      </c>
      <c r="E50" s="34">
        <f t="shared" si="1"/>
        <v>361.45</v>
      </c>
      <c r="F50" s="4">
        <f t="shared" si="2"/>
        <v>141146</v>
      </c>
    </row>
    <row r="51" spans="1:6" ht="15">
      <c r="A51" s="3" t="s">
        <v>44</v>
      </c>
      <c r="B51" s="5">
        <v>1916.4</v>
      </c>
      <c r="C51" s="7">
        <v>801214392</v>
      </c>
      <c r="D51" s="7">
        <f t="shared" si="0"/>
        <v>418083</v>
      </c>
      <c r="E51" s="34">
        <f t="shared" si="1"/>
        <v>888.23</v>
      </c>
      <c r="F51" s="4">
        <f t="shared" si="2"/>
        <v>1702204</v>
      </c>
    </row>
    <row r="52" spans="1:6" ht="15">
      <c r="A52" s="3" t="s">
        <v>45</v>
      </c>
      <c r="B52" s="5">
        <v>40.5</v>
      </c>
      <c r="C52" s="7">
        <v>41042431</v>
      </c>
      <c r="D52" s="7">
        <f t="shared" si="0"/>
        <v>1013393</v>
      </c>
      <c r="E52" s="34">
        <f t="shared" si="1"/>
      </c>
      <c r="F52" s="4">
        <f t="shared" si="2"/>
        <v>0</v>
      </c>
    </row>
    <row r="53" spans="1:6" ht="15">
      <c r="A53" s="3" t="s">
        <v>46</v>
      </c>
      <c r="B53" s="5">
        <v>347.5</v>
      </c>
      <c r="C53" s="7">
        <v>147628689</v>
      </c>
      <c r="D53" s="7">
        <f t="shared" si="0"/>
        <v>424831</v>
      </c>
      <c r="E53" s="34">
        <f t="shared" si="1"/>
        <v>873.12</v>
      </c>
      <c r="F53" s="4">
        <f t="shared" si="2"/>
        <v>303409</v>
      </c>
    </row>
    <row r="54" spans="1:6" ht="15">
      <c r="A54" s="3" t="s">
        <v>47</v>
      </c>
      <c r="B54" s="5">
        <v>112.4</v>
      </c>
      <c r="C54" s="7">
        <v>61252142</v>
      </c>
      <c r="D54" s="7">
        <f t="shared" si="0"/>
        <v>544948</v>
      </c>
      <c r="E54" s="34">
        <f t="shared" si="1"/>
        <v>604.05</v>
      </c>
      <c r="F54" s="4">
        <f t="shared" si="2"/>
        <v>67895</v>
      </c>
    </row>
    <row r="55" spans="1:6" ht="15">
      <c r="A55" s="3" t="s">
        <v>48</v>
      </c>
      <c r="B55" s="5">
        <v>4976.1</v>
      </c>
      <c r="C55" s="7">
        <v>3548822964</v>
      </c>
      <c r="D55" s="7">
        <f t="shared" si="0"/>
        <v>713174</v>
      </c>
      <c r="E55" s="34">
        <f t="shared" si="1"/>
        <v>227.23</v>
      </c>
      <c r="F55" s="4">
        <f t="shared" si="2"/>
        <v>1130719</v>
      </c>
    </row>
    <row r="56" spans="1:6" ht="15">
      <c r="A56" s="3" t="s">
        <v>49</v>
      </c>
      <c r="B56" s="5">
        <v>1337.2</v>
      </c>
      <c r="C56" s="7">
        <v>1480620374</v>
      </c>
      <c r="D56" s="7">
        <f t="shared" si="0"/>
        <v>1107254</v>
      </c>
      <c r="E56" s="34">
        <f t="shared" si="1"/>
      </c>
      <c r="F56" s="4">
        <f t="shared" si="2"/>
        <v>0</v>
      </c>
    </row>
    <row r="57" spans="1:6" ht="15">
      <c r="A57" s="3" t="s">
        <v>50</v>
      </c>
      <c r="B57" s="5">
        <v>224.7</v>
      </c>
      <c r="C57" s="7">
        <v>173432008</v>
      </c>
      <c r="D57" s="7">
        <f t="shared" si="0"/>
        <v>771838</v>
      </c>
      <c r="E57" s="34">
        <f t="shared" si="1"/>
        <v>95.82</v>
      </c>
      <c r="F57" s="4">
        <f t="shared" si="2"/>
        <v>21531</v>
      </c>
    </row>
    <row r="58" spans="1:6" ht="15">
      <c r="A58" s="3" t="s">
        <v>51</v>
      </c>
      <c r="B58" s="5">
        <v>91.1</v>
      </c>
      <c r="C58" s="7">
        <v>78992641</v>
      </c>
      <c r="D58" s="7">
        <f t="shared" si="0"/>
        <v>867098</v>
      </c>
      <c r="E58" s="34">
        <f t="shared" si="1"/>
      </c>
      <c r="F58" s="4">
        <f t="shared" si="2"/>
        <v>0</v>
      </c>
    </row>
    <row r="59" spans="1:6" ht="15">
      <c r="A59" s="3" t="s">
        <v>52</v>
      </c>
      <c r="B59" s="5">
        <v>110.8</v>
      </c>
      <c r="C59" s="7">
        <v>72724241</v>
      </c>
      <c r="D59" s="7">
        <f t="shared" si="0"/>
        <v>656356</v>
      </c>
      <c r="E59" s="34">
        <f t="shared" si="1"/>
        <v>354.5</v>
      </c>
      <c r="F59" s="4">
        <f t="shared" si="2"/>
        <v>39279</v>
      </c>
    </row>
    <row r="60" spans="1:6" ht="15">
      <c r="A60" s="3" t="s">
        <v>53</v>
      </c>
      <c r="B60" s="5">
        <v>207.7</v>
      </c>
      <c r="C60" s="7">
        <v>120835833</v>
      </c>
      <c r="D60" s="7">
        <f t="shared" si="0"/>
        <v>581781</v>
      </c>
      <c r="E60" s="34">
        <f t="shared" si="1"/>
        <v>521.55</v>
      </c>
      <c r="F60" s="4">
        <f t="shared" si="2"/>
        <v>108326</v>
      </c>
    </row>
    <row r="61" spans="1:6" ht="15">
      <c r="A61" s="3" t="s">
        <v>54</v>
      </c>
      <c r="B61" s="5">
        <v>886.8</v>
      </c>
      <c r="C61" s="7">
        <v>434541415</v>
      </c>
      <c r="D61" s="7">
        <f t="shared" si="0"/>
        <v>490011</v>
      </c>
      <c r="E61" s="34">
        <f t="shared" si="1"/>
        <v>727.11</v>
      </c>
      <c r="F61" s="4">
        <f t="shared" si="2"/>
        <v>644801</v>
      </c>
    </row>
    <row r="62" spans="1:6" ht="15">
      <c r="A62" s="3" t="s">
        <v>55</v>
      </c>
      <c r="B62" s="5">
        <v>790.6</v>
      </c>
      <c r="C62" s="7">
        <v>527311143</v>
      </c>
      <c r="D62" s="7">
        <f t="shared" si="0"/>
        <v>666976</v>
      </c>
      <c r="E62" s="34">
        <f t="shared" si="1"/>
        <v>330.71</v>
      </c>
      <c r="F62" s="4">
        <f t="shared" si="2"/>
        <v>261459</v>
      </c>
    </row>
    <row r="63" spans="1:6" ht="15">
      <c r="A63" s="3" t="s">
        <v>56</v>
      </c>
      <c r="B63" s="5">
        <v>272.8</v>
      </c>
      <c r="C63" s="7">
        <v>204807516</v>
      </c>
      <c r="D63" s="7">
        <f t="shared" si="0"/>
        <v>750761</v>
      </c>
      <c r="E63" s="34">
        <f t="shared" si="1"/>
        <v>143.03</v>
      </c>
      <c r="F63" s="4">
        <f t="shared" si="2"/>
        <v>39019</v>
      </c>
    </row>
    <row r="64" spans="1:6" ht="15">
      <c r="A64" s="3" t="s">
        <v>57</v>
      </c>
      <c r="B64" s="5">
        <v>6469.4</v>
      </c>
      <c r="C64" s="7">
        <v>3230274876</v>
      </c>
      <c r="D64" s="7">
        <f t="shared" si="0"/>
        <v>499316</v>
      </c>
      <c r="E64" s="34">
        <f t="shared" si="1"/>
        <v>706.27</v>
      </c>
      <c r="F64" s="4">
        <f t="shared" si="2"/>
        <v>4569143</v>
      </c>
    </row>
    <row r="65" spans="1:6" ht="15">
      <c r="A65" s="3" t="s">
        <v>58</v>
      </c>
      <c r="B65" s="5">
        <v>0</v>
      </c>
      <c r="C65" s="7">
        <v>887233</v>
      </c>
      <c r="D65" s="7">
        <f t="shared" si="0"/>
        <v>0</v>
      </c>
      <c r="E65" s="34">
        <f t="shared" si="1"/>
      </c>
      <c r="F65" s="4">
        <f t="shared" si="2"/>
        <v>0</v>
      </c>
    </row>
    <row r="66" spans="1:6" ht="15">
      <c r="A66" s="3" t="s">
        <v>59</v>
      </c>
      <c r="B66" s="5">
        <v>2.7</v>
      </c>
      <c r="C66" s="7">
        <v>22727367</v>
      </c>
      <c r="D66" s="7">
        <f t="shared" si="0"/>
        <v>8417543</v>
      </c>
      <c r="E66" s="34">
        <f t="shared" si="1"/>
      </c>
      <c r="F66" s="4">
        <f t="shared" si="2"/>
        <v>0</v>
      </c>
    </row>
    <row r="67" spans="1:6" ht="15">
      <c r="A67" s="3" t="s">
        <v>60</v>
      </c>
      <c r="B67" s="5">
        <v>64.6</v>
      </c>
      <c r="C67" s="7">
        <v>35514364</v>
      </c>
      <c r="D67" s="7">
        <f t="shared" si="0"/>
        <v>549758</v>
      </c>
      <c r="E67" s="34">
        <f t="shared" si="1"/>
        <v>593.28</v>
      </c>
      <c r="F67" s="4">
        <f t="shared" si="2"/>
        <v>38326</v>
      </c>
    </row>
    <row r="68" spans="1:6" ht="15">
      <c r="A68" s="3" t="s">
        <v>61</v>
      </c>
      <c r="B68" s="5">
        <v>3299.8</v>
      </c>
      <c r="C68" s="7">
        <v>2891382252</v>
      </c>
      <c r="D68" s="7">
        <f t="shared" si="0"/>
        <v>876230</v>
      </c>
      <c r="E68" s="34">
        <f t="shared" si="1"/>
      </c>
      <c r="F68" s="4">
        <f t="shared" si="2"/>
        <v>0</v>
      </c>
    </row>
    <row r="69" spans="1:6" ht="15">
      <c r="A69" s="3" t="s">
        <v>62</v>
      </c>
      <c r="B69" s="5">
        <v>170.2</v>
      </c>
      <c r="C69" s="7">
        <v>269597754</v>
      </c>
      <c r="D69" s="7">
        <f t="shared" si="0"/>
        <v>1584006</v>
      </c>
      <c r="E69" s="34">
        <f t="shared" si="1"/>
      </c>
      <c r="F69" s="4">
        <f t="shared" si="2"/>
        <v>0</v>
      </c>
    </row>
    <row r="70" spans="1:6" ht="15">
      <c r="A70" s="3" t="s">
        <v>63</v>
      </c>
      <c r="B70" s="5">
        <v>53.1</v>
      </c>
      <c r="C70" s="7">
        <v>37736420</v>
      </c>
      <c r="D70" s="7">
        <f t="shared" si="0"/>
        <v>710667</v>
      </c>
      <c r="E70" s="34">
        <f t="shared" si="1"/>
        <v>232.84</v>
      </c>
      <c r="F70" s="4">
        <f t="shared" si="2"/>
        <v>12364</v>
      </c>
    </row>
    <row r="71" spans="1:6" ht="15">
      <c r="A71" s="3" t="s">
        <v>64</v>
      </c>
      <c r="B71" s="5">
        <v>381.1</v>
      </c>
      <c r="C71" s="7">
        <v>310414427</v>
      </c>
      <c r="D71" s="7">
        <f t="shared" si="0"/>
        <v>814522</v>
      </c>
      <c r="E71" s="34">
        <f t="shared" si="1"/>
        <v>0.21</v>
      </c>
      <c r="F71" s="4">
        <f t="shared" si="2"/>
        <v>80</v>
      </c>
    </row>
    <row r="72" spans="1:6" ht="15">
      <c r="A72" s="3" t="s">
        <v>65</v>
      </c>
      <c r="B72" s="5">
        <v>945.6</v>
      </c>
      <c r="C72" s="7">
        <v>904962656</v>
      </c>
      <c r="D72" s="7">
        <f t="shared" si="0"/>
        <v>957025</v>
      </c>
      <c r="E72" s="34">
        <f t="shared" si="1"/>
      </c>
      <c r="F72" s="4">
        <f t="shared" si="2"/>
        <v>0</v>
      </c>
    </row>
    <row r="73" spans="1:6" ht="15">
      <c r="A73" s="3" t="s">
        <v>66</v>
      </c>
      <c r="B73" s="5">
        <v>386.9</v>
      </c>
      <c r="C73" s="7">
        <v>305959006</v>
      </c>
      <c r="D73" s="7">
        <f t="shared" si="0"/>
        <v>790796</v>
      </c>
      <c r="E73" s="34">
        <f t="shared" si="1"/>
        <v>53.35</v>
      </c>
      <c r="F73" s="4">
        <f t="shared" si="2"/>
        <v>20641</v>
      </c>
    </row>
    <row r="74" spans="1:6" ht="15">
      <c r="A74" s="3" t="s">
        <v>67</v>
      </c>
      <c r="B74" s="5">
        <v>25.3</v>
      </c>
      <c r="C74" s="7">
        <v>61158425</v>
      </c>
      <c r="D74" s="7">
        <f aca="true" t="shared" si="3" ref="D74:D137">IF(B74=0,0,ROUND(C74/B74,0))</f>
        <v>2417329</v>
      </c>
      <c r="E74" s="34">
        <f aca="true" t="shared" si="4" ref="E74:E137">IF(B74=0,"",IF($D$7-D74&gt;0,ROUND(($D$7-D74)*$A$4*0.001,2),""))</f>
      </c>
      <c r="F74" s="4">
        <f aca="true" t="shared" si="5" ref="F74:F137">IF(E74="",0,ROUND(E74*B74,0))</f>
        <v>0</v>
      </c>
    </row>
    <row r="75" spans="1:6" ht="15">
      <c r="A75" s="3" t="s">
        <v>68</v>
      </c>
      <c r="B75" s="5">
        <v>55.6</v>
      </c>
      <c r="C75" s="7">
        <v>89951492</v>
      </c>
      <c r="D75" s="7">
        <f t="shared" si="3"/>
        <v>1617833</v>
      </c>
      <c r="E75" s="34">
        <f t="shared" si="4"/>
      </c>
      <c r="F75" s="4">
        <f t="shared" si="5"/>
        <v>0</v>
      </c>
    </row>
    <row r="76" spans="1:6" ht="15">
      <c r="A76" s="3" t="s">
        <v>69</v>
      </c>
      <c r="B76" s="5">
        <v>249.7</v>
      </c>
      <c r="C76" s="7">
        <v>179288478</v>
      </c>
      <c r="D76" s="7">
        <f t="shared" si="3"/>
        <v>718016</v>
      </c>
      <c r="E76" s="34">
        <f t="shared" si="4"/>
        <v>216.38</v>
      </c>
      <c r="F76" s="4">
        <f t="shared" si="5"/>
        <v>54030</v>
      </c>
    </row>
    <row r="77" spans="1:6" ht="15">
      <c r="A77" s="3" t="s">
        <v>70</v>
      </c>
      <c r="B77" s="5">
        <v>10.7</v>
      </c>
      <c r="C77" s="7">
        <v>14659094</v>
      </c>
      <c r="D77" s="7">
        <f t="shared" si="3"/>
        <v>1370009</v>
      </c>
      <c r="E77" s="34">
        <f t="shared" si="4"/>
      </c>
      <c r="F77" s="4">
        <f t="shared" si="5"/>
        <v>0</v>
      </c>
    </row>
    <row r="78" spans="1:6" ht="15">
      <c r="A78" s="3" t="s">
        <v>71</v>
      </c>
      <c r="B78" s="5">
        <v>611</v>
      </c>
      <c r="C78" s="7">
        <v>498692829</v>
      </c>
      <c r="D78" s="7">
        <f t="shared" si="3"/>
        <v>816191</v>
      </c>
      <c r="E78" s="34">
        <f t="shared" si="4"/>
      </c>
      <c r="F78" s="4">
        <f t="shared" si="5"/>
        <v>0</v>
      </c>
    </row>
    <row r="79" spans="1:6" ht="15">
      <c r="A79" s="3" t="s">
        <v>72</v>
      </c>
      <c r="B79" s="5">
        <v>971.1</v>
      </c>
      <c r="C79" s="7">
        <v>631391250</v>
      </c>
      <c r="D79" s="7">
        <f t="shared" si="3"/>
        <v>650181</v>
      </c>
      <c r="E79" s="34">
        <f t="shared" si="4"/>
        <v>368.33</v>
      </c>
      <c r="F79" s="4">
        <f t="shared" si="5"/>
        <v>357685</v>
      </c>
    </row>
    <row r="80" spans="1:6" ht="15">
      <c r="A80" s="3" t="s">
        <v>73</v>
      </c>
      <c r="B80" s="5">
        <v>712.4</v>
      </c>
      <c r="C80" s="7">
        <v>429107331</v>
      </c>
      <c r="D80" s="7">
        <f t="shared" si="3"/>
        <v>602340</v>
      </c>
      <c r="E80" s="34">
        <f t="shared" si="4"/>
        <v>475.5</v>
      </c>
      <c r="F80" s="4">
        <f t="shared" si="5"/>
        <v>338746</v>
      </c>
    </row>
    <row r="81" spans="1:6" ht="15">
      <c r="A81" s="3" t="s">
        <v>74</v>
      </c>
      <c r="B81" s="5">
        <v>26.1</v>
      </c>
      <c r="C81" s="7">
        <v>68818189</v>
      </c>
      <c r="D81" s="7">
        <f t="shared" si="3"/>
        <v>2636712</v>
      </c>
      <c r="E81" s="34">
        <f t="shared" si="4"/>
      </c>
      <c r="F81" s="4">
        <f t="shared" si="5"/>
        <v>0</v>
      </c>
    </row>
    <row r="82" spans="1:6" ht="15">
      <c r="A82" s="3" t="s">
        <v>75</v>
      </c>
      <c r="B82" s="5">
        <v>2117.2</v>
      </c>
      <c r="C82" s="7">
        <v>1678238023</v>
      </c>
      <c r="D82" s="7">
        <f t="shared" si="3"/>
        <v>792669</v>
      </c>
      <c r="E82" s="34">
        <f t="shared" si="4"/>
        <v>49.16</v>
      </c>
      <c r="F82" s="4">
        <f t="shared" si="5"/>
        <v>104082</v>
      </c>
    </row>
    <row r="83" spans="1:6" ht="15">
      <c r="A83" s="3" t="s">
        <v>76</v>
      </c>
      <c r="B83" s="5">
        <v>1062.3</v>
      </c>
      <c r="C83" s="7">
        <v>484817642</v>
      </c>
      <c r="D83" s="7">
        <f t="shared" si="3"/>
        <v>456385</v>
      </c>
      <c r="E83" s="34">
        <f t="shared" si="4"/>
        <v>802.44</v>
      </c>
      <c r="F83" s="4">
        <f t="shared" si="5"/>
        <v>852432</v>
      </c>
    </row>
    <row r="84" spans="1:6" ht="15">
      <c r="A84" s="3" t="s">
        <v>77</v>
      </c>
      <c r="B84" s="5">
        <v>329.1</v>
      </c>
      <c r="C84" s="7">
        <v>253911312</v>
      </c>
      <c r="D84" s="7">
        <f t="shared" si="3"/>
        <v>771532</v>
      </c>
      <c r="E84" s="34">
        <f t="shared" si="4"/>
        <v>96.51</v>
      </c>
      <c r="F84" s="4">
        <f t="shared" si="5"/>
        <v>31761</v>
      </c>
    </row>
    <row r="85" spans="1:6" ht="15">
      <c r="A85" s="3" t="s">
        <v>78</v>
      </c>
      <c r="B85" s="5">
        <v>276.2</v>
      </c>
      <c r="C85" s="7">
        <v>224994913</v>
      </c>
      <c r="D85" s="7">
        <f t="shared" si="3"/>
        <v>814609</v>
      </c>
      <c r="E85" s="34">
        <f t="shared" si="4"/>
        <v>0.01</v>
      </c>
      <c r="F85" s="4">
        <f t="shared" si="5"/>
        <v>3</v>
      </c>
    </row>
    <row r="86" spans="1:6" ht="15">
      <c r="A86" s="3" t="s">
        <v>79</v>
      </c>
      <c r="B86" s="5">
        <v>123.4</v>
      </c>
      <c r="C86" s="7">
        <v>287470630</v>
      </c>
      <c r="D86" s="7">
        <f t="shared" si="3"/>
        <v>2329584</v>
      </c>
      <c r="E86" s="34">
        <f t="shared" si="4"/>
      </c>
      <c r="F86" s="4">
        <f t="shared" si="5"/>
        <v>0</v>
      </c>
    </row>
    <row r="87" spans="1:6" ht="15">
      <c r="A87" s="3" t="s">
        <v>80</v>
      </c>
      <c r="B87" s="5">
        <v>1324.5</v>
      </c>
      <c r="C87" s="7">
        <v>618240031</v>
      </c>
      <c r="D87" s="7">
        <f t="shared" si="3"/>
        <v>466772</v>
      </c>
      <c r="E87" s="34">
        <f t="shared" si="4"/>
        <v>779.17</v>
      </c>
      <c r="F87" s="4">
        <f t="shared" si="5"/>
        <v>1032011</v>
      </c>
    </row>
    <row r="88" spans="1:6" ht="15">
      <c r="A88" s="3" t="s">
        <v>81</v>
      </c>
      <c r="B88" s="5">
        <v>145</v>
      </c>
      <c r="C88" s="7">
        <v>500144161</v>
      </c>
      <c r="D88" s="7">
        <f t="shared" si="3"/>
        <v>3449270</v>
      </c>
      <c r="E88" s="34">
        <f t="shared" si="4"/>
      </c>
      <c r="F88" s="4">
        <f t="shared" si="5"/>
        <v>0</v>
      </c>
    </row>
    <row r="89" spans="1:6" ht="15">
      <c r="A89" s="3" t="s">
        <v>82</v>
      </c>
      <c r="B89" s="5">
        <v>650.3</v>
      </c>
      <c r="C89" s="7">
        <v>409297325</v>
      </c>
      <c r="D89" s="7">
        <f t="shared" si="3"/>
        <v>629398</v>
      </c>
      <c r="E89" s="34">
        <f t="shared" si="4"/>
        <v>414.89</v>
      </c>
      <c r="F89" s="4">
        <f t="shared" si="5"/>
        <v>269803</v>
      </c>
    </row>
    <row r="90" spans="1:6" ht="15">
      <c r="A90" s="3" t="s">
        <v>83</v>
      </c>
      <c r="B90" s="5">
        <v>1174</v>
      </c>
      <c r="C90" s="7">
        <v>1689753510</v>
      </c>
      <c r="D90" s="7">
        <f t="shared" si="3"/>
        <v>1439313</v>
      </c>
      <c r="E90" s="34">
        <f t="shared" si="4"/>
      </c>
      <c r="F90" s="4">
        <f t="shared" si="5"/>
        <v>0</v>
      </c>
    </row>
    <row r="91" spans="1:6" ht="15">
      <c r="A91" s="3" t="s">
        <v>84</v>
      </c>
      <c r="B91" s="5">
        <v>536.7</v>
      </c>
      <c r="C91" s="7">
        <v>492490930</v>
      </c>
      <c r="D91" s="7">
        <f t="shared" si="3"/>
        <v>917628</v>
      </c>
      <c r="E91" s="34">
        <f t="shared" si="4"/>
      </c>
      <c r="F91" s="4">
        <f t="shared" si="5"/>
        <v>0</v>
      </c>
    </row>
    <row r="92" spans="1:6" ht="15">
      <c r="A92" s="3" t="s">
        <v>85</v>
      </c>
      <c r="B92" s="5">
        <v>103.1</v>
      </c>
      <c r="C92" s="7">
        <v>59687053</v>
      </c>
      <c r="D92" s="7">
        <f t="shared" si="3"/>
        <v>578924</v>
      </c>
      <c r="E92" s="34">
        <f t="shared" si="4"/>
        <v>527.95</v>
      </c>
      <c r="F92" s="4">
        <f t="shared" si="5"/>
        <v>54432</v>
      </c>
    </row>
    <row r="93" spans="1:6" ht="15">
      <c r="A93" s="3" t="s">
        <v>86</v>
      </c>
      <c r="B93" s="5">
        <v>2457.6</v>
      </c>
      <c r="C93" s="7">
        <v>1569696839</v>
      </c>
      <c r="D93" s="7">
        <f t="shared" si="3"/>
        <v>638711</v>
      </c>
      <c r="E93" s="34">
        <f t="shared" si="4"/>
        <v>394.02</v>
      </c>
      <c r="F93" s="4">
        <f t="shared" si="5"/>
        <v>968344</v>
      </c>
    </row>
    <row r="94" spans="1:6" ht="15">
      <c r="A94" s="3" t="s">
        <v>87</v>
      </c>
      <c r="B94" s="5">
        <v>462.3</v>
      </c>
      <c r="C94" s="7">
        <v>221238289</v>
      </c>
      <c r="D94" s="7">
        <f t="shared" si="3"/>
        <v>478560</v>
      </c>
      <c r="E94" s="34">
        <f t="shared" si="4"/>
        <v>752.76</v>
      </c>
      <c r="F94" s="4">
        <f t="shared" si="5"/>
        <v>348001</v>
      </c>
    </row>
    <row r="95" spans="1:6" ht="15">
      <c r="A95" s="3" t="s">
        <v>88</v>
      </c>
      <c r="B95" s="5">
        <v>105.4</v>
      </c>
      <c r="C95" s="7">
        <v>77807850</v>
      </c>
      <c r="D95" s="7">
        <f t="shared" si="3"/>
        <v>738215</v>
      </c>
      <c r="E95" s="34">
        <f t="shared" si="4"/>
        <v>171.14</v>
      </c>
      <c r="F95" s="4">
        <f t="shared" si="5"/>
        <v>18038</v>
      </c>
    </row>
    <row r="96" spans="1:6" ht="15">
      <c r="A96" s="3" t="s">
        <v>89</v>
      </c>
      <c r="B96" s="5">
        <v>179.9</v>
      </c>
      <c r="C96" s="7">
        <v>123660625</v>
      </c>
      <c r="D96" s="7">
        <f t="shared" si="3"/>
        <v>687385</v>
      </c>
      <c r="E96" s="34">
        <f t="shared" si="4"/>
        <v>285</v>
      </c>
      <c r="F96" s="4">
        <f t="shared" si="5"/>
        <v>51272</v>
      </c>
    </row>
    <row r="97" spans="1:6" ht="15">
      <c r="A97" s="3" t="s">
        <v>90</v>
      </c>
      <c r="B97" s="5">
        <v>347.2</v>
      </c>
      <c r="C97" s="7">
        <v>537504973</v>
      </c>
      <c r="D97" s="7">
        <f t="shared" si="3"/>
        <v>1548113</v>
      </c>
      <c r="E97" s="34">
        <f t="shared" si="4"/>
      </c>
      <c r="F97" s="4">
        <f t="shared" si="5"/>
        <v>0</v>
      </c>
    </row>
    <row r="98" spans="1:6" ht="15">
      <c r="A98" s="3" t="s">
        <v>91</v>
      </c>
      <c r="B98" s="5">
        <v>281.9</v>
      </c>
      <c r="C98" s="7">
        <v>182848934</v>
      </c>
      <c r="D98" s="7">
        <f t="shared" si="3"/>
        <v>648630</v>
      </c>
      <c r="E98" s="34">
        <f t="shared" si="4"/>
        <v>371.81</v>
      </c>
      <c r="F98" s="4">
        <f t="shared" si="5"/>
        <v>104813</v>
      </c>
    </row>
    <row r="99" spans="1:6" ht="15">
      <c r="A99" s="3" t="s">
        <v>92</v>
      </c>
      <c r="B99" s="5">
        <v>531.8</v>
      </c>
      <c r="C99" s="7">
        <v>619760734</v>
      </c>
      <c r="D99" s="7">
        <f t="shared" si="3"/>
        <v>1165402</v>
      </c>
      <c r="E99" s="34">
        <f t="shared" si="4"/>
      </c>
      <c r="F99" s="4">
        <f t="shared" si="5"/>
        <v>0</v>
      </c>
    </row>
    <row r="100" spans="1:6" ht="15">
      <c r="A100" s="3" t="s">
        <v>93</v>
      </c>
      <c r="B100" s="5">
        <v>342.4</v>
      </c>
      <c r="C100" s="7">
        <v>135138306</v>
      </c>
      <c r="D100" s="7">
        <f t="shared" si="3"/>
        <v>394680</v>
      </c>
      <c r="E100" s="34">
        <f t="shared" si="4"/>
        <v>940.65</v>
      </c>
      <c r="F100" s="4">
        <f t="shared" si="5"/>
        <v>322079</v>
      </c>
    </row>
    <row r="101" spans="1:6" ht="15">
      <c r="A101" s="3" t="s">
        <v>94</v>
      </c>
      <c r="B101" s="5">
        <v>71.4</v>
      </c>
      <c r="C101" s="7">
        <v>57599669</v>
      </c>
      <c r="D101" s="7">
        <f t="shared" si="3"/>
        <v>806718</v>
      </c>
      <c r="E101" s="34">
        <f t="shared" si="4"/>
        <v>17.69</v>
      </c>
      <c r="F101" s="4">
        <f t="shared" si="5"/>
        <v>1263</v>
      </c>
    </row>
    <row r="102" spans="1:6" ht="15">
      <c r="A102" s="3" t="s">
        <v>95</v>
      </c>
      <c r="B102" s="5">
        <v>0</v>
      </c>
      <c r="C102" s="7">
        <v>60526716</v>
      </c>
      <c r="D102" s="7">
        <f t="shared" si="3"/>
        <v>0</v>
      </c>
      <c r="E102" s="34">
        <f t="shared" si="4"/>
      </c>
      <c r="F102" s="4">
        <f t="shared" si="5"/>
        <v>0</v>
      </c>
    </row>
    <row r="103" spans="1:6" ht="15">
      <c r="A103" s="3" t="s">
        <v>96</v>
      </c>
      <c r="B103" s="5">
        <v>1637.3</v>
      </c>
      <c r="C103" s="7">
        <v>1170094011</v>
      </c>
      <c r="D103" s="7">
        <f t="shared" si="3"/>
        <v>714649</v>
      </c>
      <c r="E103" s="34">
        <f t="shared" si="4"/>
        <v>223.92</v>
      </c>
      <c r="F103" s="4">
        <f t="shared" si="5"/>
        <v>366624</v>
      </c>
    </row>
    <row r="104" spans="1:6" ht="15">
      <c r="A104" s="3" t="s">
        <v>97</v>
      </c>
      <c r="B104" s="5">
        <v>1985.1</v>
      </c>
      <c r="C104" s="7">
        <v>3064551980</v>
      </c>
      <c r="D104" s="7">
        <f t="shared" si="3"/>
        <v>1543777</v>
      </c>
      <c r="E104" s="34">
        <f t="shared" si="4"/>
      </c>
      <c r="F104" s="4">
        <f t="shared" si="5"/>
        <v>0</v>
      </c>
    </row>
    <row r="105" spans="1:6" ht="15">
      <c r="A105" s="3" t="s">
        <v>98</v>
      </c>
      <c r="B105" s="5">
        <v>348.2</v>
      </c>
      <c r="C105" s="7">
        <v>442452223</v>
      </c>
      <c r="D105" s="7">
        <f t="shared" si="3"/>
        <v>1270684</v>
      </c>
      <c r="E105" s="34">
        <f t="shared" si="4"/>
      </c>
      <c r="F105" s="4">
        <f t="shared" si="5"/>
        <v>0</v>
      </c>
    </row>
    <row r="106" spans="1:6" ht="15">
      <c r="A106" s="3" t="s">
        <v>99</v>
      </c>
      <c r="B106" s="5">
        <v>268.4</v>
      </c>
      <c r="C106" s="7">
        <v>278433356</v>
      </c>
      <c r="D106" s="7">
        <f t="shared" si="3"/>
        <v>1037382</v>
      </c>
      <c r="E106" s="34">
        <f t="shared" si="4"/>
      </c>
      <c r="F106" s="4">
        <f t="shared" si="5"/>
        <v>0</v>
      </c>
    </row>
    <row r="107" spans="1:6" ht="15">
      <c r="A107" s="3" t="s">
        <v>100</v>
      </c>
      <c r="B107" s="5">
        <v>1169.1</v>
      </c>
      <c r="C107" s="7">
        <v>1883838335</v>
      </c>
      <c r="D107" s="7">
        <f t="shared" si="3"/>
        <v>1611358</v>
      </c>
      <c r="E107" s="34">
        <f t="shared" si="4"/>
      </c>
      <c r="F107" s="4">
        <f t="shared" si="5"/>
        <v>0</v>
      </c>
    </row>
    <row r="108" spans="1:6" ht="15">
      <c r="A108" s="3" t="s">
        <v>101</v>
      </c>
      <c r="B108" s="5">
        <v>112.6</v>
      </c>
      <c r="C108" s="7">
        <v>196909809</v>
      </c>
      <c r="D108" s="7">
        <f t="shared" si="3"/>
        <v>1748755</v>
      </c>
      <c r="E108" s="34">
        <f t="shared" si="4"/>
      </c>
      <c r="F108" s="4">
        <f t="shared" si="5"/>
        <v>0</v>
      </c>
    </row>
    <row r="109" spans="1:6" ht="15">
      <c r="A109" s="3" t="s">
        <v>102</v>
      </c>
      <c r="B109" s="5">
        <v>3</v>
      </c>
      <c r="C109" s="7">
        <v>13562561</v>
      </c>
      <c r="D109" s="7">
        <f t="shared" si="3"/>
        <v>4520854</v>
      </c>
      <c r="E109" s="34">
        <f t="shared" si="4"/>
      </c>
      <c r="F109" s="4">
        <f t="shared" si="5"/>
        <v>0</v>
      </c>
    </row>
    <row r="110" spans="1:6" ht="15">
      <c r="A110" s="3" t="s">
        <v>103</v>
      </c>
      <c r="B110" s="5">
        <v>685.2</v>
      </c>
      <c r="C110" s="7">
        <v>292220135</v>
      </c>
      <c r="D110" s="7">
        <f t="shared" si="3"/>
        <v>426474</v>
      </c>
      <c r="E110" s="34">
        <f t="shared" si="4"/>
        <v>869.44</v>
      </c>
      <c r="F110" s="4">
        <f t="shared" si="5"/>
        <v>595740</v>
      </c>
    </row>
    <row r="111" spans="1:6" ht="15">
      <c r="A111" s="3" t="s">
        <v>104</v>
      </c>
      <c r="B111" s="5">
        <v>53.1</v>
      </c>
      <c r="C111" s="7">
        <v>282845719</v>
      </c>
      <c r="D111" s="7">
        <f t="shared" si="3"/>
        <v>5326661</v>
      </c>
      <c r="E111" s="34">
        <f t="shared" si="4"/>
      </c>
      <c r="F111" s="4">
        <f t="shared" si="5"/>
        <v>0</v>
      </c>
    </row>
    <row r="112" spans="1:6" ht="15">
      <c r="A112" s="3" t="s">
        <v>105</v>
      </c>
      <c r="B112" s="5">
        <v>747.6</v>
      </c>
      <c r="C112" s="7">
        <v>405540349</v>
      </c>
      <c r="D112" s="7">
        <f t="shared" si="3"/>
        <v>542456</v>
      </c>
      <c r="E112" s="34">
        <f t="shared" si="4"/>
        <v>609.64</v>
      </c>
      <c r="F112" s="4">
        <f t="shared" si="5"/>
        <v>455767</v>
      </c>
    </row>
    <row r="113" spans="1:6" ht="15">
      <c r="A113" s="3" t="s">
        <v>106</v>
      </c>
      <c r="B113" s="5">
        <v>163.7</v>
      </c>
      <c r="C113" s="7">
        <v>107787910</v>
      </c>
      <c r="D113" s="7">
        <f t="shared" si="3"/>
        <v>658448</v>
      </c>
      <c r="E113" s="34">
        <f t="shared" si="4"/>
        <v>349.81</v>
      </c>
      <c r="F113" s="4">
        <f t="shared" si="5"/>
        <v>57264</v>
      </c>
    </row>
    <row r="114" spans="1:6" ht="15">
      <c r="A114" s="3" t="s">
        <v>107</v>
      </c>
      <c r="B114" s="5">
        <v>957.7</v>
      </c>
      <c r="C114" s="7">
        <v>565259845</v>
      </c>
      <c r="D114" s="7">
        <f t="shared" si="3"/>
        <v>590226</v>
      </c>
      <c r="E114" s="34">
        <f t="shared" si="4"/>
        <v>502.63</v>
      </c>
      <c r="F114" s="4">
        <f t="shared" si="5"/>
        <v>481369</v>
      </c>
    </row>
    <row r="115" spans="1:6" ht="15">
      <c r="A115" s="3" t="s">
        <v>108</v>
      </c>
      <c r="B115" s="5">
        <v>691.4</v>
      </c>
      <c r="C115" s="7">
        <v>232557003</v>
      </c>
      <c r="D115" s="7">
        <f t="shared" si="3"/>
        <v>336357</v>
      </c>
      <c r="E115" s="34">
        <f t="shared" si="4"/>
        <v>1071.3</v>
      </c>
      <c r="F115" s="4">
        <f t="shared" si="5"/>
        <v>740697</v>
      </c>
    </row>
    <row r="116" spans="1:6" ht="15">
      <c r="A116" s="3" t="s">
        <v>109</v>
      </c>
      <c r="B116" s="5">
        <v>318.3</v>
      </c>
      <c r="C116" s="7">
        <v>746913368</v>
      </c>
      <c r="D116" s="7">
        <f t="shared" si="3"/>
        <v>2346570</v>
      </c>
      <c r="E116" s="34">
        <f t="shared" si="4"/>
      </c>
      <c r="F116" s="4">
        <f t="shared" si="5"/>
        <v>0</v>
      </c>
    </row>
    <row r="117" spans="1:6" ht="15">
      <c r="A117" s="3" t="s">
        <v>110</v>
      </c>
      <c r="B117" s="5">
        <v>1560.7</v>
      </c>
      <c r="C117" s="7">
        <v>1305988494</v>
      </c>
      <c r="D117" s="7">
        <f t="shared" si="3"/>
        <v>836797</v>
      </c>
      <c r="E117" s="34">
        <f t="shared" si="4"/>
      </c>
      <c r="F117" s="4">
        <f t="shared" si="5"/>
        <v>0</v>
      </c>
    </row>
    <row r="118" spans="1:6" ht="15">
      <c r="A118" s="3" t="s">
        <v>111</v>
      </c>
      <c r="B118" s="5">
        <v>2031</v>
      </c>
      <c r="C118" s="7">
        <v>1554491303</v>
      </c>
      <c r="D118" s="7">
        <f t="shared" si="3"/>
        <v>765382</v>
      </c>
      <c r="E118" s="34">
        <f t="shared" si="4"/>
        <v>110.28</v>
      </c>
      <c r="F118" s="4">
        <f t="shared" si="5"/>
        <v>223979</v>
      </c>
    </row>
    <row r="119" spans="1:6" ht="15">
      <c r="A119" s="3" t="s">
        <v>112</v>
      </c>
      <c r="B119" s="5">
        <v>1012.5</v>
      </c>
      <c r="C119" s="7">
        <v>692704915</v>
      </c>
      <c r="D119" s="7">
        <f t="shared" si="3"/>
        <v>684153</v>
      </c>
      <c r="E119" s="34">
        <f t="shared" si="4"/>
        <v>292.23</v>
      </c>
      <c r="F119" s="4">
        <f t="shared" si="5"/>
        <v>295883</v>
      </c>
    </row>
    <row r="120" spans="1:6" ht="15">
      <c r="A120" s="3" t="s">
        <v>113</v>
      </c>
      <c r="B120" s="5">
        <v>4148.8</v>
      </c>
      <c r="C120" s="7">
        <v>2871526876</v>
      </c>
      <c r="D120" s="7">
        <f t="shared" si="3"/>
        <v>692134</v>
      </c>
      <c r="E120" s="34">
        <f t="shared" si="4"/>
        <v>274.36</v>
      </c>
      <c r="F120" s="4">
        <f t="shared" si="5"/>
        <v>1138265</v>
      </c>
    </row>
    <row r="121" spans="1:6" ht="15">
      <c r="A121" s="3" t="s">
        <v>114</v>
      </c>
      <c r="B121" s="5">
        <v>86.4</v>
      </c>
      <c r="C121" s="7">
        <v>375943770</v>
      </c>
      <c r="D121" s="7">
        <f t="shared" si="3"/>
        <v>4351201</v>
      </c>
      <c r="E121" s="34">
        <f t="shared" si="4"/>
      </c>
      <c r="F121" s="4">
        <f t="shared" si="5"/>
        <v>0</v>
      </c>
    </row>
    <row r="122" spans="1:6" ht="15">
      <c r="A122" s="3" t="s">
        <v>115</v>
      </c>
      <c r="B122" s="5">
        <v>861.4</v>
      </c>
      <c r="C122" s="7">
        <v>484229446</v>
      </c>
      <c r="D122" s="7">
        <f t="shared" si="3"/>
        <v>562142</v>
      </c>
      <c r="E122" s="34">
        <f t="shared" si="4"/>
        <v>565.54</v>
      </c>
      <c r="F122" s="4">
        <f t="shared" si="5"/>
        <v>487156</v>
      </c>
    </row>
    <row r="123" spans="1:6" ht="15">
      <c r="A123" s="3" t="s">
        <v>116</v>
      </c>
      <c r="B123" s="5">
        <v>137</v>
      </c>
      <c r="C123" s="7">
        <v>135657906</v>
      </c>
      <c r="D123" s="7">
        <f t="shared" si="3"/>
        <v>990204</v>
      </c>
      <c r="E123" s="34">
        <f t="shared" si="4"/>
      </c>
      <c r="F123" s="4">
        <f t="shared" si="5"/>
        <v>0</v>
      </c>
    </row>
    <row r="124" spans="1:6" ht="15">
      <c r="A124" s="3" t="s">
        <v>117</v>
      </c>
      <c r="B124" s="5">
        <v>2867.6</v>
      </c>
      <c r="C124" s="7">
        <v>1719803309</v>
      </c>
      <c r="D124" s="7">
        <f t="shared" si="3"/>
        <v>599736</v>
      </c>
      <c r="E124" s="34">
        <f t="shared" si="4"/>
        <v>481.33</v>
      </c>
      <c r="F124" s="4">
        <f t="shared" si="5"/>
        <v>1380262</v>
      </c>
    </row>
    <row r="125" spans="1:6" ht="15">
      <c r="A125" s="3" t="s">
        <v>118</v>
      </c>
      <c r="B125" s="5">
        <v>379</v>
      </c>
      <c r="C125" s="7">
        <v>341627375</v>
      </c>
      <c r="D125" s="7">
        <f t="shared" si="3"/>
        <v>901391</v>
      </c>
      <c r="E125" s="34">
        <f t="shared" si="4"/>
      </c>
      <c r="F125" s="4">
        <f t="shared" si="5"/>
        <v>0</v>
      </c>
    </row>
    <row r="126" spans="1:6" ht="15">
      <c r="A126" s="3" t="s">
        <v>119</v>
      </c>
      <c r="B126" s="5">
        <v>934.1</v>
      </c>
      <c r="C126" s="7">
        <v>741228520</v>
      </c>
      <c r="D126" s="7">
        <f t="shared" si="3"/>
        <v>793522</v>
      </c>
      <c r="E126" s="34">
        <f t="shared" si="4"/>
        <v>47.25</v>
      </c>
      <c r="F126" s="4">
        <f t="shared" si="5"/>
        <v>44136</v>
      </c>
    </row>
    <row r="127" spans="1:6" ht="15">
      <c r="A127" s="3" t="s">
        <v>120</v>
      </c>
      <c r="B127" s="5">
        <v>2304.8</v>
      </c>
      <c r="C127" s="7">
        <v>2073604665</v>
      </c>
      <c r="D127" s="7">
        <f t="shared" si="3"/>
        <v>899690</v>
      </c>
      <c r="E127" s="34">
        <f t="shared" si="4"/>
      </c>
      <c r="F127" s="4">
        <f t="shared" si="5"/>
        <v>0</v>
      </c>
    </row>
    <row r="128" spans="1:6" ht="15">
      <c r="A128" s="3" t="s">
        <v>121</v>
      </c>
      <c r="B128" s="5">
        <v>624.9</v>
      </c>
      <c r="C128" s="7">
        <v>262783699</v>
      </c>
      <c r="D128" s="7">
        <f t="shared" si="3"/>
        <v>420521</v>
      </c>
      <c r="E128" s="34">
        <f t="shared" si="4"/>
        <v>882.77</v>
      </c>
      <c r="F128" s="4">
        <f t="shared" si="5"/>
        <v>551643</v>
      </c>
    </row>
    <row r="129" spans="1:6" ht="15">
      <c r="A129" s="3" t="s">
        <v>122</v>
      </c>
      <c r="B129" s="5">
        <v>53.3</v>
      </c>
      <c r="C129" s="7">
        <v>42563671</v>
      </c>
      <c r="D129" s="7">
        <f t="shared" si="3"/>
        <v>798568</v>
      </c>
      <c r="E129" s="34">
        <f t="shared" si="4"/>
        <v>35.95</v>
      </c>
      <c r="F129" s="4">
        <f t="shared" si="5"/>
        <v>1916</v>
      </c>
    </row>
    <row r="130" spans="1:6" ht="15">
      <c r="A130" s="3" t="s">
        <v>123</v>
      </c>
      <c r="B130" s="5">
        <v>110.5</v>
      </c>
      <c r="C130" s="7">
        <v>62582325</v>
      </c>
      <c r="D130" s="7">
        <f t="shared" si="3"/>
        <v>566356</v>
      </c>
      <c r="E130" s="34">
        <f t="shared" si="4"/>
        <v>556.1</v>
      </c>
      <c r="F130" s="4">
        <f t="shared" si="5"/>
        <v>61449</v>
      </c>
    </row>
    <row r="131" spans="1:6" ht="15">
      <c r="A131" s="3" t="s">
        <v>124</v>
      </c>
      <c r="B131" s="5">
        <v>1576.2</v>
      </c>
      <c r="C131" s="7">
        <v>1623617605</v>
      </c>
      <c r="D131" s="7">
        <f t="shared" si="3"/>
        <v>1030083</v>
      </c>
      <c r="E131" s="34">
        <f t="shared" si="4"/>
      </c>
      <c r="F131" s="4">
        <f t="shared" si="5"/>
        <v>0</v>
      </c>
    </row>
    <row r="132" spans="1:6" ht="15">
      <c r="A132" s="3" t="s">
        <v>125</v>
      </c>
      <c r="B132" s="5">
        <v>790.4</v>
      </c>
      <c r="C132" s="7">
        <v>468637881</v>
      </c>
      <c r="D132" s="7">
        <f t="shared" si="3"/>
        <v>592912</v>
      </c>
      <c r="E132" s="34">
        <f t="shared" si="4"/>
        <v>496.61</v>
      </c>
      <c r="F132" s="4">
        <f t="shared" si="5"/>
        <v>392521</v>
      </c>
    </row>
    <row r="133" spans="1:6" ht="15">
      <c r="A133" s="3" t="s">
        <v>126</v>
      </c>
      <c r="B133" s="5">
        <v>134.8</v>
      </c>
      <c r="C133" s="7">
        <v>98554713</v>
      </c>
      <c r="D133" s="7">
        <f t="shared" si="3"/>
        <v>731118</v>
      </c>
      <c r="E133" s="34">
        <f t="shared" si="4"/>
        <v>187.03</v>
      </c>
      <c r="F133" s="4">
        <f t="shared" si="5"/>
        <v>25212</v>
      </c>
    </row>
    <row r="134" spans="1:6" ht="15">
      <c r="A134" s="3" t="s">
        <v>127</v>
      </c>
      <c r="B134" s="5">
        <v>180.7</v>
      </c>
      <c r="C134" s="7">
        <v>796277549</v>
      </c>
      <c r="D134" s="7">
        <f t="shared" si="3"/>
        <v>4406627</v>
      </c>
      <c r="E134" s="34">
        <f t="shared" si="4"/>
      </c>
      <c r="F134" s="4">
        <f t="shared" si="5"/>
        <v>0</v>
      </c>
    </row>
    <row r="135" spans="1:6" ht="15">
      <c r="A135" s="3" t="s">
        <v>128</v>
      </c>
      <c r="B135" s="5">
        <v>299.6</v>
      </c>
      <c r="C135" s="7">
        <v>110929607</v>
      </c>
      <c r="D135" s="7">
        <f t="shared" si="3"/>
        <v>370259</v>
      </c>
      <c r="E135" s="34">
        <f t="shared" si="4"/>
        <v>995.36</v>
      </c>
      <c r="F135" s="4">
        <f t="shared" si="5"/>
        <v>298210</v>
      </c>
    </row>
    <row r="136" spans="1:6" ht="15">
      <c r="A136" s="3" t="s">
        <v>129</v>
      </c>
      <c r="B136" s="5">
        <v>1652.1</v>
      </c>
      <c r="C136" s="7">
        <v>817043989</v>
      </c>
      <c r="D136" s="7">
        <f t="shared" si="3"/>
        <v>494549</v>
      </c>
      <c r="E136" s="34">
        <f t="shared" si="4"/>
        <v>716.95</v>
      </c>
      <c r="F136" s="4">
        <f t="shared" si="5"/>
        <v>1184473</v>
      </c>
    </row>
    <row r="137" spans="1:6" ht="15">
      <c r="A137" s="3" t="s">
        <v>130</v>
      </c>
      <c r="B137" s="5">
        <v>931.2</v>
      </c>
      <c r="C137" s="7">
        <v>532469335</v>
      </c>
      <c r="D137" s="7">
        <f t="shared" si="3"/>
        <v>571810</v>
      </c>
      <c r="E137" s="34">
        <f t="shared" si="4"/>
        <v>543.88</v>
      </c>
      <c r="F137" s="4">
        <f t="shared" si="5"/>
        <v>506461</v>
      </c>
    </row>
    <row r="138" spans="1:6" ht="15">
      <c r="A138" s="3" t="s">
        <v>131</v>
      </c>
      <c r="B138" s="5">
        <v>5426.4</v>
      </c>
      <c r="C138" s="7">
        <v>3055706885</v>
      </c>
      <c r="D138" s="7">
        <f aca="true" t="shared" si="6" ref="D138:D201">IF(B138=0,0,ROUND(C138/B138,0))</f>
        <v>563119</v>
      </c>
      <c r="E138" s="34">
        <f aca="true" t="shared" si="7" ref="E138:E201">IF(B138=0,"",IF($D$7-D138&gt;0,ROUND(($D$7-D138)*$A$4*0.001,2),""))</f>
        <v>563.35</v>
      </c>
      <c r="F138" s="4">
        <f aca="true" t="shared" si="8" ref="F138:F201">IF(E138="",0,ROUND(E138*B138,0))</f>
        <v>3056962</v>
      </c>
    </row>
    <row r="139" spans="1:6" ht="15">
      <c r="A139" s="3" t="s">
        <v>132</v>
      </c>
      <c r="B139" s="5">
        <v>805.9</v>
      </c>
      <c r="C139" s="7">
        <v>511601297</v>
      </c>
      <c r="D139" s="7">
        <f t="shared" si="6"/>
        <v>634820</v>
      </c>
      <c r="E139" s="34">
        <f t="shared" si="7"/>
        <v>402.74</v>
      </c>
      <c r="F139" s="4">
        <f t="shared" si="8"/>
        <v>324568</v>
      </c>
    </row>
    <row r="140" spans="1:6" ht="15">
      <c r="A140" s="3" t="s">
        <v>133</v>
      </c>
      <c r="B140" s="5">
        <v>56.7</v>
      </c>
      <c r="C140" s="7">
        <v>56265934</v>
      </c>
      <c r="D140" s="7">
        <f t="shared" si="6"/>
        <v>992345</v>
      </c>
      <c r="E140" s="34">
        <f t="shared" si="7"/>
      </c>
      <c r="F140" s="4">
        <f t="shared" si="8"/>
        <v>0</v>
      </c>
    </row>
    <row r="141" spans="1:6" ht="15">
      <c r="A141" s="3" t="s">
        <v>134</v>
      </c>
      <c r="B141" s="5">
        <v>253.8</v>
      </c>
      <c r="C141" s="7">
        <v>314660534</v>
      </c>
      <c r="D141" s="7">
        <f t="shared" si="6"/>
        <v>1239797</v>
      </c>
      <c r="E141" s="34">
        <f t="shared" si="7"/>
      </c>
      <c r="F141" s="4">
        <f t="shared" si="8"/>
        <v>0</v>
      </c>
    </row>
    <row r="142" spans="1:6" ht="15">
      <c r="A142" s="3" t="s">
        <v>135</v>
      </c>
      <c r="B142" s="5">
        <v>224.4</v>
      </c>
      <c r="C142" s="7">
        <v>186968350</v>
      </c>
      <c r="D142" s="7">
        <f t="shared" si="6"/>
        <v>833192</v>
      </c>
      <c r="E142" s="34">
        <f t="shared" si="7"/>
      </c>
      <c r="F142" s="4">
        <f t="shared" si="8"/>
        <v>0</v>
      </c>
    </row>
    <row r="143" spans="1:6" ht="15">
      <c r="A143" s="3" t="s">
        <v>136</v>
      </c>
      <c r="B143" s="5">
        <v>292.7</v>
      </c>
      <c r="C143" s="7">
        <v>205636983</v>
      </c>
      <c r="D143" s="7">
        <f t="shared" si="6"/>
        <v>702552</v>
      </c>
      <c r="E143" s="34">
        <f t="shared" si="7"/>
        <v>251.02</v>
      </c>
      <c r="F143" s="4">
        <f t="shared" si="8"/>
        <v>73474</v>
      </c>
    </row>
    <row r="144" spans="1:6" ht="15">
      <c r="A144" s="3" t="s">
        <v>137</v>
      </c>
      <c r="B144" s="5">
        <v>319.3</v>
      </c>
      <c r="C144" s="7">
        <v>469804886</v>
      </c>
      <c r="D144" s="7">
        <f t="shared" si="6"/>
        <v>1471359</v>
      </c>
      <c r="E144" s="34">
        <f t="shared" si="7"/>
      </c>
      <c r="F144" s="4">
        <f t="shared" si="8"/>
        <v>0</v>
      </c>
    </row>
    <row r="145" spans="1:6" ht="15">
      <c r="A145" s="3" t="s">
        <v>138</v>
      </c>
      <c r="B145" s="5">
        <v>14978.4</v>
      </c>
      <c r="C145" s="7">
        <v>10269201169</v>
      </c>
      <c r="D145" s="7">
        <f t="shared" si="6"/>
        <v>685601</v>
      </c>
      <c r="E145" s="34">
        <f t="shared" si="7"/>
        <v>288.99</v>
      </c>
      <c r="F145" s="4">
        <f t="shared" si="8"/>
        <v>4328608</v>
      </c>
    </row>
    <row r="146" spans="1:6" ht="15">
      <c r="A146" s="3" t="s">
        <v>139</v>
      </c>
      <c r="B146" s="5">
        <v>298.8</v>
      </c>
      <c r="C146" s="7">
        <v>175900535</v>
      </c>
      <c r="D146" s="7">
        <f t="shared" si="6"/>
        <v>588690</v>
      </c>
      <c r="E146" s="34">
        <f t="shared" si="7"/>
        <v>506.07</v>
      </c>
      <c r="F146" s="4">
        <f t="shared" si="8"/>
        <v>151214</v>
      </c>
    </row>
    <row r="147" spans="1:6" ht="15">
      <c r="A147" s="3" t="s">
        <v>140</v>
      </c>
      <c r="B147" s="5">
        <v>118.1</v>
      </c>
      <c r="C147" s="7">
        <v>67705121</v>
      </c>
      <c r="D147" s="7">
        <f t="shared" si="6"/>
        <v>573286</v>
      </c>
      <c r="E147" s="34">
        <f t="shared" si="7"/>
        <v>540.58</v>
      </c>
      <c r="F147" s="4">
        <f t="shared" si="8"/>
        <v>63842</v>
      </c>
    </row>
    <row r="148" spans="1:6" ht="15">
      <c r="A148" s="3" t="s">
        <v>141</v>
      </c>
      <c r="B148" s="5">
        <v>0</v>
      </c>
      <c r="C148" s="7">
        <v>0</v>
      </c>
      <c r="D148" s="7">
        <f t="shared" si="6"/>
        <v>0</v>
      </c>
      <c r="E148" s="34">
        <f t="shared" si="7"/>
      </c>
      <c r="F148" s="4">
        <f t="shared" si="8"/>
        <v>0</v>
      </c>
    </row>
    <row r="149" spans="1:6" ht="15">
      <c r="A149" s="3" t="s">
        <v>142</v>
      </c>
      <c r="B149" s="5">
        <v>154.1</v>
      </c>
      <c r="C149" s="7">
        <v>168570308</v>
      </c>
      <c r="D149" s="7">
        <f t="shared" si="6"/>
        <v>1093902</v>
      </c>
      <c r="E149" s="34">
        <f t="shared" si="7"/>
      </c>
      <c r="F149" s="4">
        <f t="shared" si="8"/>
        <v>0</v>
      </c>
    </row>
    <row r="150" spans="1:6" ht="15">
      <c r="A150" s="3" t="s">
        <v>143</v>
      </c>
      <c r="B150" s="5">
        <v>937.5</v>
      </c>
      <c r="C150" s="7">
        <v>1832433826</v>
      </c>
      <c r="D150" s="7">
        <f t="shared" si="6"/>
        <v>1954596</v>
      </c>
      <c r="E150" s="34">
        <f t="shared" si="7"/>
      </c>
      <c r="F150" s="4">
        <f t="shared" si="8"/>
        <v>0</v>
      </c>
    </row>
    <row r="151" spans="1:6" ht="15">
      <c r="A151" s="3" t="s">
        <v>144</v>
      </c>
      <c r="B151" s="5">
        <v>4639.3</v>
      </c>
      <c r="C151" s="7">
        <v>3205670011</v>
      </c>
      <c r="D151" s="7">
        <f t="shared" si="6"/>
        <v>690981</v>
      </c>
      <c r="E151" s="34">
        <f t="shared" si="7"/>
        <v>276.94</v>
      </c>
      <c r="F151" s="4">
        <f t="shared" si="8"/>
        <v>1284808</v>
      </c>
    </row>
    <row r="152" spans="1:6" ht="15">
      <c r="A152" s="3" t="s">
        <v>145</v>
      </c>
      <c r="B152" s="5">
        <v>293.4</v>
      </c>
      <c r="C152" s="7">
        <v>179897814</v>
      </c>
      <c r="D152" s="7">
        <f t="shared" si="6"/>
        <v>613149</v>
      </c>
      <c r="E152" s="34">
        <f t="shared" si="7"/>
        <v>451.28</v>
      </c>
      <c r="F152" s="4">
        <f t="shared" si="8"/>
        <v>132406</v>
      </c>
    </row>
    <row r="153" spans="1:6" ht="15">
      <c r="A153" s="3" t="s">
        <v>146</v>
      </c>
      <c r="B153" s="5">
        <v>217.6</v>
      </c>
      <c r="C153" s="7">
        <v>106704337</v>
      </c>
      <c r="D153" s="7">
        <f t="shared" si="6"/>
        <v>490369</v>
      </c>
      <c r="E153" s="34">
        <f t="shared" si="7"/>
        <v>726.31</v>
      </c>
      <c r="F153" s="4">
        <f t="shared" si="8"/>
        <v>158045</v>
      </c>
    </row>
    <row r="154" spans="1:6" ht="15">
      <c r="A154" s="3" t="s">
        <v>147</v>
      </c>
      <c r="B154" s="5">
        <v>2520.3</v>
      </c>
      <c r="C154" s="7">
        <v>1462127614</v>
      </c>
      <c r="D154" s="7">
        <f t="shared" si="6"/>
        <v>580140</v>
      </c>
      <c r="E154" s="34">
        <f t="shared" si="7"/>
        <v>525.22</v>
      </c>
      <c r="F154" s="4">
        <f t="shared" si="8"/>
        <v>1323712</v>
      </c>
    </row>
    <row r="155" spans="1:6" ht="15">
      <c r="A155" s="3" t="s">
        <v>148</v>
      </c>
      <c r="B155" s="5">
        <v>3</v>
      </c>
      <c r="C155" s="7">
        <v>6073431</v>
      </c>
      <c r="D155" s="7">
        <f t="shared" si="6"/>
        <v>2024477</v>
      </c>
      <c r="E155" s="34">
        <f t="shared" si="7"/>
      </c>
      <c r="F155" s="4">
        <f t="shared" si="8"/>
        <v>0</v>
      </c>
    </row>
    <row r="156" spans="1:6" ht="15">
      <c r="A156" s="3" t="s">
        <v>149</v>
      </c>
      <c r="B156" s="5">
        <v>644.5</v>
      </c>
      <c r="C156" s="7">
        <v>425728942</v>
      </c>
      <c r="D156" s="7">
        <f t="shared" si="6"/>
        <v>660557</v>
      </c>
      <c r="E156" s="34">
        <f t="shared" si="7"/>
        <v>345.09</v>
      </c>
      <c r="F156" s="4">
        <f t="shared" si="8"/>
        <v>222411</v>
      </c>
    </row>
    <row r="157" spans="1:6" ht="15">
      <c r="A157" s="3" t="s">
        <v>150</v>
      </c>
      <c r="B157" s="5">
        <v>107</v>
      </c>
      <c r="C157" s="7">
        <v>70128380</v>
      </c>
      <c r="D157" s="7">
        <f t="shared" si="6"/>
        <v>655405</v>
      </c>
      <c r="E157" s="34">
        <f t="shared" si="7"/>
        <v>356.63</v>
      </c>
      <c r="F157" s="4">
        <f t="shared" si="8"/>
        <v>38159</v>
      </c>
    </row>
    <row r="158" spans="1:6" ht="15">
      <c r="A158" s="3" t="s">
        <v>151</v>
      </c>
      <c r="B158" s="5">
        <v>479.7</v>
      </c>
      <c r="C158" s="7">
        <v>284398919</v>
      </c>
      <c r="D158" s="7">
        <f t="shared" si="6"/>
        <v>592868</v>
      </c>
      <c r="E158" s="34">
        <f t="shared" si="7"/>
        <v>496.71</v>
      </c>
      <c r="F158" s="4">
        <f t="shared" si="8"/>
        <v>238272</v>
      </c>
    </row>
    <row r="159" spans="1:6" ht="15">
      <c r="A159" s="3" t="s">
        <v>152</v>
      </c>
      <c r="B159" s="5">
        <v>640.7</v>
      </c>
      <c r="C159" s="7">
        <v>2719975047</v>
      </c>
      <c r="D159" s="7">
        <f t="shared" si="6"/>
        <v>4245318</v>
      </c>
      <c r="E159" s="34">
        <f t="shared" si="7"/>
      </c>
      <c r="F159" s="4">
        <f t="shared" si="8"/>
        <v>0</v>
      </c>
    </row>
    <row r="160" spans="1:6" ht="15">
      <c r="A160" s="3" t="s">
        <v>153</v>
      </c>
      <c r="B160" s="5">
        <v>12729.5</v>
      </c>
      <c r="C160" s="7">
        <v>9221057304</v>
      </c>
      <c r="D160" s="7">
        <f t="shared" si="6"/>
        <v>724385</v>
      </c>
      <c r="E160" s="34">
        <f t="shared" si="7"/>
        <v>202.12</v>
      </c>
      <c r="F160" s="4">
        <f t="shared" si="8"/>
        <v>2572887</v>
      </c>
    </row>
    <row r="161" spans="1:6" ht="15">
      <c r="A161" s="3" t="s">
        <v>154</v>
      </c>
      <c r="B161" s="5">
        <v>116.1</v>
      </c>
      <c r="C161" s="7">
        <v>91810191</v>
      </c>
      <c r="D161" s="7">
        <f t="shared" si="6"/>
        <v>790785</v>
      </c>
      <c r="E161" s="34">
        <f t="shared" si="7"/>
        <v>53.38</v>
      </c>
      <c r="F161" s="4">
        <f t="shared" si="8"/>
        <v>6197</v>
      </c>
    </row>
    <row r="162" spans="1:6" ht="15">
      <c r="A162" s="3" t="s">
        <v>155</v>
      </c>
      <c r="B162" s="5">
        <v>873.8</v>
      </c>
      <c r="C162" s="7">
        <v>557781260</v>
      </c>
      <c r="D162" s="7">
        <f t="shared" si="6"/>
        <v>638340</v>
      </c>
      <c r="E162" s="34">
        <f t="shared" si="7"/>
        <v>394.86</v>
      </c>
      <c r="F162" s="4">
        <f t="shared" si="8"/>
        <v>345029</v>
      </c>
    </row>
    <row r="163" spans="1:6" ht="15">
      <c r="A163" s="3" t="s">
        <v>156</v>
      </c>
      <c r="B163" s="5">
        <v>102.4</v>
      </c>
      <c r="C163" s="7">
        <v>643901267</v>
      </c>
      <c r="D163" s="7">
        <f t="shared" si="6"/>
        <v>6288098</v>
      </c>
      <c r="E163" s="34">
        <f t="shared" si="7"/>
      </c>
      <c r="F163" s="4">
        <f t="shared" si="8"/>
        <v>0</v>
      </c>
    </row>
    <row r="164" spans="1:6" ht="15">
      <c r="A164" s="3" t="s">
        <v>157</v>
      </c>
      <c r="B164" s="5">
        <v>454</v>
      </c>
      <c r="C164" s="7">
        <v>425083873</v>
      </c>
      <c r="D164" s="7">
        <f t="shared" si="6"/>
        <v>936308</v>
      </c>
      <c r="E164" s="34">
        <f t="shared" si="7"/>
      </c>
      <c r="F164" s="4">
        <f t="shared" si="8"/>
        <v>0</v>
      </c>
    </row>
    <row r="165" spans="1:6" ht="15">
      <c r="A165" s="3" t="s">
        <v>158</v>
      </c>
      <c r="B165" s="5">
        <v>314.5</v>
      </c>
      <c r="C165" s="7">
        <v>244778231</v>
      </c>
      <c r="D165" s="7">
        <f t="shared" si="6"/>
        <v>778309</v>
      </c>
      <c r="E165" s="34">
        <f t="shared" si="7"/>
        <v>81.33</v>
      </c>
      <c r="F165" s="4">
        <f t="shared" si="8"/>
        <v>25578</v>
      </c>
    </row>
    <row r="166" spans="1:6" ht="15">
      <c r="A166" s="3" t="s">
        <v>159</v>
      </c>
      <c r="B166" s="5">
        <v>820.9</v>
      </c>
      <c r="C166" s="7">
        <v>410368180</v>
      </c>
      <c r="D166" s="7">
        <f t="shared" si="6"/>
        <v>499900</v>
      </c>
      <c r="E166" s="34">
        <f t="shared" si="7"/>
        <v>704.96</v>
      </c>
      <c r="F166" s="4">
        <f t="shared" si="8"/>
        <v>578702</v>
      </c>
    </row>
    <row r="167" spans="1:6" ht="15">
      <c r="A167" s="3" t="s">
        <v>160</v>
      </c>
      <c r="B167" s="5">
        <v>419.6</v>
      </c>
      <c r="C167" s="7">
        <v>1151895014</v>
      </c>
      <c r="D167" s="7">
        <f t="shared" si="6"/>
        <v>2745222</v>
      </c>
      <c r="E167" s="34">
        <f t="shared" si="7"/>
      </c>
      <c r="F167" s="4">
        <f t="shared" si="8"/>
        <v>0</v>
      </c>
    </row>
    <row r="168" spans="1:6" ht="15">
      <c r="A168" s="3" t="s">
        <v>161</v>
      </c>
      <c r="B168" s="5">
        <v>278.5</v>
      </c>
      <c r="C168" s="7">
        <v>709333682</v>
      </c>
      <c r="D168" s="7">
        <f t="shared" si="6"/>
        <v>2546979</v>
      </c>
      <c r="E168" s="34">
        <f t="shared" si="7"/>
      </c>
      <c r="F168" s="4">
        <f t="shared" si="8"/>
        <v>0</v>
      </c>
    </row>
    <row r="169" spans="1:6" ht="15">
      <c r="A169" s="3" t="s">
        <v>162</v>
      </c>
      <c r="B169" s="5">
        <v>347.5</v>
      </c>
      <c r="C169" s="7">
        <v>245005972</v>
      </c>
      <c r="D169" s="7">
        <f t="shared" si="6"/>
        <v>705053</v>
      </c>
      <c r="E169" s="34">
        <f t="shared" si="7"/>
        <v>245.42</v>
      </c>
      <c r="F169" s="4">
        <f t="shared" si="8"/>
        <v>85283</v>
      </c>
    </row>
    <row r="170" spans="1:6" ht="15">
      <c r="A170" s="3" t="s">
        <v>163</v>
      </c>
      <c r="B170" s="5">
        <v>92.9</v>
      </c>
      <c r="C170" s="7">
        <v>511463454</v>
      </c>
      <c r="D170" s="7">
        <f t="shared" si="6"/>
        <v>5505527</v>
      </c>
      <c r="E170" s="34">
        <f t="shared" si="7"/>
      </c>
      <c r="F170" s="4">
        <f t="shared" si="8"/>
        <v>0</v>
      </c>
    </row>
    <row r="171" spans="1:6" ht="15">
      <c r="A171" s="3" t="s">
        <v>164</v>
      </c>
      <c r="B171" s="5">
        <v>1021.1</v>
      </c>
      <c r="C171" s="7">
        <v>802943040</v>
      </c>
      <c r="D171" s="7">
        <f t="shared" si="6"/>
        <v>786351</v>
      </c>
      <c r="E171" s="34">
        <f t="shared" si="7"/>
        <v>63.31</v>
      </c>
      <c r="F171" s="4">
        <f t="shared" si="8"/>
        <v>64646</v>
      </c>
    </row>
    <row r="172" spans="1:6" ht="15">
      <c r="A172" s="3" t="s">
        <v>165</v>
      </c>
      <c r="B172" s="5">
        <v>1031.7</v>
      </c>
      <c r="C172" s="7">
        <v>457426966</v>
      </c>
      <c r="D172" s="7">
        <f t="shared" si="6"/>
        <v>443372</v>
      </c>
      <c r="E172" s="34">
        <f t="shared" si="7"/>
        <v>831.58</v>
      </c>
      <c r="F172" s="4">
        <f t="shared" si="8"/>
        <v>857941</v>
      </c>
    </row>
    <row r="173" spans="1:6" ht="15">
      <c r="A173" s="3" t="s">
        <v>166</v>
      </c>
      <c r="B173" s="5">
        <v>784.7</v>
      </c>
      <c r="C173" s="7">
        <v>483932941</v>
      </c>
      <c r="D173" s="7">
        <f t="shared" si="6"/>
        <v>616711</v>
      </c>
      <c r="E173" s="34">
        <f t="shared" si="7"/>
        <v>443.3</v>
      </c>
      <c r="F173" s="4">
        <f t="shared" si="8"/>
        <v>347858</v>
      </c>
    </row>
    <row r="174" spans="1:6" ht="15">
      <c r="A174" s="3" t="s">
        <v>167</v>
      </c>
      <c r="B174" s="5">
        <v>655.1</v>
      </c>
      <c r="C174" s="7">
        <v>1123598944</v>
      </c>
      <c r="D174" s="7">
        <f t="shared" si="6"/>
        <v>1715156</v>
      </c>
      <c r="E174" s="34">
        <f t="shared" si="7"/>
      </c>
      <c r="F174" s="4">
        <f t="shared" si="8"/>
        <v>0</v>
      </c>
    </row>
    <row r="175" spans="1:6" ht="15">
      <c r="A175" s="3" t="s">
        <v>168</v>
      </c>
      <c r="B175" s="5">
        <v>788.9</v>
      </c>
      <c r="C175" s="7">
        <v>338494424</v>
      </c>
      <c r="D175" s="7">
        <f t="shared" si="6"/>
        <v>429071</v>
      </c>
      <c r="E175" s="34">
        <f t="shared" si="7"/>
        <v>863.62</v>
      </c>
      <c r="F175" s="4">
        <f t="shared" si="8"/>
        <v>681310</v>
      </c>
    </row>
    <row r="176" spans="1:6" ht="15">
      <c r="A176" s="3" t="s">
        <v>169</v>
      </c>
      <c r="B176" s="5">
        <v>398.9</v>
      </c>
      <c r="C176" s="7">
        <v>140909351</v>
      </c>
      <c r="D176" s="7">
        <f t="shared" si="6"/>
        <v>353245</v>
      </c>
      <c r="E176" s="34">
        <f t="shared" si="7"/>
        <v>1033.47</v>
      </c>
      <c r="F176" s="4">
        <f t="shared" si="8"/>
        <v>412251</v>
      </c>
    </row>
    <row r="177" spans="1:6" ht="15">
      <c r="A177" s="3" t="s">
        <v>170</v>
      </c>
      <c r="B177" s="5">
        <v>742.3</v>
      </c>
      <c r="C177" s="7">
        <v>529802767</v>
      </c>
      <c r="D177" s="7">
        <f t="shared" si="6"/>
        <v>713731</v>
      </c>
      <c r="E177" s="34">
        <f t="shared" si="7"/>
        <v>225.98</v>
      </c>
      <c r="F177" s="4">
        <f t="shared" si="8"/>
        <v>167745</v>
      </c>
    </row>
    <row r="178" spans="1:6" ht="15">
      <c r="A178" s="3" t="s">
        <v>171</v>
      </c>
      <c r="B178" s="5">
        <v>714.6</v>
      </c>
      <c r="C178" s="7">
        <v>567441912</v>
      </c>
      <c r="D178" s="7">
        <f t="shared" si="6"/>
        <v>794069</v>
      </c>
      <c r="E178" s="34">
        <f t="shared" si="7"/>
        <v>46.02</v>
      </c>
      <c r="F178" s="4">
        <f t="shared" si="8"/>
        <v>32886</v>
      </c>
    </row>
    <row r="179" spans="1:6" ht="15">
      <c r="A179" s="3" t="s">
        <v>172</v>
      </c>
      <c r="B179" s="5">
        <v>0</v>
      </c>
      <c r="C179" s="7">
        <v>2218183</v>
      </c>
      <c r="D179" s="7">
        <f t="shared" si="6"/>
        <v>0</v>
      </c>
      <c r="E179" s="34">
        <f t="shared" si="7"/>
      </c>
      <c r="F179" s="4">
        <f t="shared" si="8"/>
        <v>0</v>
      </c>
    </row>
    <row r="180" spans="1:6" ht="15">
      <c r="A180" s="3" t="s">
        <v>173</v>
      </c>
      <c r="B180" s="5">
        <v>57.5</v>
      </c>
      <c r="C180" s="7">
        <v>26693192</v>
      </c>
      <c r="D180" s="7">
        <f t="shared" si="6"/>
        <v>464229</v>
      </c>
      <c r="E180" s="34">
        <f t="shared" si="7"/>
        <v>784.86</v>
      </c>
      <c r="F180" s="4">
        <f t="shared" si="8"/>
        <v>45129</v>
      </c>
    </row>
    <row r="181" spans="1:6" ht="15">
      <c r="A181" s="3" t="s">
        <v>174</v>
      </c>
      <c r="B181" s="5">
        <v>150.2</v>
      </c>
      <c r="C181" s="7">
        <v>150202279</v>
      </c>
      <c r="D181" s="7">
        <f t="shared" si="6"/>
        <v>1000015</v>
      </c>
      <c r="E181" s="34">
        <f t="shared" si="7"/>
      </c>
      <c r="F181" s="4">
        <f t="shared" si="8"/>
        <v>0</v>
      </c>
    </row>
    <row r="182" spans="1:6" ht="15">
      <c r="A182" s="3" t="s">
        <v>175</v>
      </c>
      <c r="B182" s="5">
        <v>657.7</v>
      </c>
      <c r="C182" s="7">
        <v>685960638</v>
      </c>
      <c r="D182" s="7">
        <f t="shared" si="6"/>
        <v>1042969</v>
      </c>
      <c r="E182" s="34">
        <f t="shared" si="7"/>
      </c>
      <c r="F182" s="4">
        <f t="shared" si="8"/>
        <v>0</v>
      </c>
    </row>
    <row r="183" spans="1:6" ht="15">
      <c r="A183" s="3" t="s">
        <v>176</v>
      </c>
      <c r="B183" s="5">
        <v>2050.3</v>
      </c>
      <c r="C183" s="7">
        <v>1578279153</v>
      </c>
      <c r="D183" s="7">
        <f t="shared" si="6"/>
        <v>769780</v>
      </c>
      <c r="E183" s="34">
        <f t="shared" si="7"/>
        <v>100.43</v>
      </c>
      <c r="F183" s="4">
        <f t="shared" si="8"/>
        <v>205912</v>
      </c>
    </row>
    <row r="184" spans="1:6" ht="15">
      <c r="A184" s="3" t="s">
        <v>177</v>
      </c>
      <c r="B184" s="5">
        <v>1186.6</v>
      </c>
      <c r="C184" s="7">
        <v>612871995</v>
      </c>
      <c r="D184" s="7">
        <f t="shared" si="6"/>
        <v>516494</v>
      </c>
      <c r="E184" s="34">
        <f t="shared" si="7"/>
        <v>667.79</v>
      </c>
      <c r="F184" s="4">
        <f t="shared" si="8"/>
        <v>792400</v>
      </c>
    </row>
    <row r="185" spans="1:6" ht="15">
      <c r="A185" s="3" t="s">
        <v>178</v>
      </c>
      <c r="B185" s="5">
        <v>724.7</v>
      </c>
      <c r="C185" s="7">
        <v>339288260</v>
      </c>
      <c r="D185" s="7">
        <f t="shared" si="6"/>
        <v>468178</v>
      </c>
      <c r="E185" s="34">
        <f t="shared" si="7"/>
        <v>776.02</v>
      </c>
      <c r="F185" s="4">
        <f t="shared" si="8"/>
        <v>562382</v>
      </c>
    </row>
    <row r="186" spans="1:6" ht="15">
      <c r="A186" s="3" t="s">
        <v>179</v>
      </c>
      <c r="B186" s="5">
        <v>951.9</v>
      </c>
      <c r="C186" s="7">
        <v>725061065</v>
      </c>
      <c r="D186" s="7">
        <f t="shared" si="6"/>
        <v>761699</v>
      </c>
      <c r="E186" s="34">
        <f t="shared" si="7"/>
        <v>118.53</v>
      </c>
      <c r="F186" s="4">
        <f t="shared" si="8"/>
        <v>112829</v>
      </c>
    </row>
    <row r="187" spans="1:6" ht="15">
      <c r="A187" s="3" t="s">
        <v>180</v>
      </c>
      <c r="B187" s="5">
        <v>114.1</v>
      </c>
      <c r="C187" s="7">
        <v>90981428</v>
      </c>
      <c r="D187" s="7">
        <f t="shared" si="6"/>
        <v>797383</v>
      </c>
      <c r="E187" s="34">
        <f t="shared" si="7"/>
        <v>38.6</v>
      </c>
      <c r="F187" s="4">
        <f t="shared" si="8"/>
        <v>4404</v>
      </c>
    </row>
    <row r="188" spans="1:6" ht="15">
      <c r="A188" s="3" t="s">
        <v>181</v>
      </c>
      <c r="B188" s="5">
        <v>0</v>
      </c>
      <c r="C188" s="7">
        <v>3139585</v>
      </c>
      <c r="D188" s="7">
        <f t="shared" si="6"/>
        <v>0</v>
      </c>
      <c r="E188" s="34">
        <f t="shared" si="7"/>
      </c>
      <c r="F188" s="4">
        <f t="shared" si="8"/>
        <v>0</v>
      </c>
    </row>
    <row r="189" spans="1:6" ht="15">
      <c r="A189" s="3" t="s">
        <v>182</v>
      </c>
      <c r="B189" s="5">
        <v>120.8</v>
      </c>
      <c r="C189" s="7">
        <v>262665899</v>
      </c>
      <c r="D189" s="7">
        <f t="shared" si="6"/>
        <v>2174387</v>
      </c>
      <c r="E189" s="34">
        <f t="shared" si="7"/>
      </c>
      <c r="F189" s="4">
        <f t="shared" si="8"/>
        <v>0</v>
      </c>
    </row>
    <row r="190" spans="1:6" ht="15">
      <c r="A190" s="3" t="s">
        <v>183</v>
      </c>
      <c r="B190" s="5">
        <v>697.9</v>
      </c>
      <c r="C190" s="7">
        <v>302930567</v>
      </c>
      <c r="D190" s="7">
        <f t="shared" si="6"/>
        <v>434060</v>
      </c>
      <c r="E190" s="34">
        <f t="shared" si="7"/>
        <v>852.44</v>
      </c>
      <c r="F190" s="4">
        <f t="shared" si="8"/>
        <v>594918</v>
      </c>
    </row>
    <row r="191" spans="1:6" ht="15">
      <c r="A191" s="3" t="s">
        <v>184</v>
      </c>
      <c r="B191" s="5">
        <v>389.3</v>
      </c>
      <c r="C191" s="7">
        <v>255410617</v>
      </c>
      <c r="D191" s="7">
        <f t="shared" si="6"/>
        <v>656077</v>
      </c>
      <c r="E191" s="34">
        <f t="shared" si="7"/>
        <v>355.13</v>
      </c>
      <c r="F191" s="4">
        <f t="shared" si="8"/>
        <v>138252</v>
      </c>
    </row>
    <row r="192" spans="1:6" ht="15">
      <c r="A192" s="3" t="s">
        <v>185</v>
      </c>
      <c r="B192" s="5">
        <v>1378.9</v>
      </c>
      <c r="C192" s="7">
        <v>1038594684</v>
      </c>
      <c r="D192" s="7">
        <f t="shared" si="6"/>
        <v>753205</v>
      </c>
      <c r="E192" s="34">
        <f t="shared" si="7"/>
        <v>137.56</v>
      </c>
      <c r="F192" s="4">
        <f t="shared" si="8"/>
        <v>189681</v>
      </c>
    </row>
    <row r="193" spans="1:6" ht="15">
      <c r="A193" s="3" t="s">
        <v>186</v>
      </c>
      <c r="B193" s="5">
        <v>667.6</v>
      </c>
      <c r="C193" s="7">
        <v>415269394</v>
      </c>
      <c r="D193" s="7">
        <f t="shared" si="6"/>
        <v>622033</v>
      </c>
      <c r="E193" s="34">
        <f t="shared" si="7"/>
        <v>431.38</v>
      </c>
      <c r="F193" s="4">
        <f t="shared" si="8"/>
        <v>287989</v>
      </c>
    </row>
    <row r="194" spans="1:6" ht="15">
      <c r="A194" s="3" t="s">
        <v>187</v>
      </c>
      <c r="B194" s="5">
        <v>2121.4</v>
      </c>
      <c r="C194" s="7">
        <v>3721855196</v>
      </c>
      <c r="D194" s="7">
        <f t="shared" si="6"/>
        <v>1754433</v>
      </c>
      <c r="E194" s="34">
        <f t="shared" si="7"/>
      </c>
      <c r="F194" s="4">
        <f t="shared" si="8"/>
        <v>0</v>
      </c>
    </row>
    <row r="195" spans="1:6" ht="15">
      <c r="A195" s="3" t="s">
        <v>188</v>
      </c>
      <c r="B195" s="5">
        <v>36.5</v>
      </c>
      <c r="C195" s="7">
        <v>48610485</v>
      </c>
      <c r="D195" s="7">
        <f t="shared" si="6"/>
        <v>1331794</v>
      </c>
      <c r="E195" s="34">
        <f t="shared" si="7"/>
      </c>
      <c r="F195" s="4">
        <f t="shared" si="8"/>
        <v>0</v>
      </c>
    </row>
    <row r="196" spans="1:6" ht="15">
      <c r="A196" s="3" t="s">
        <v>189</v>
      </c>
      <c r="B196" s="5">
        <v>1532.1</v>
      </c>
      <c r="C196" s="7">
        <v>935791071</v>
      </c>
      <c r="D196" s="7">
        <f t="shared" si="6"/>
        <v>610790</v>
      </c>
      <c r="E196" s="34">
        <f t="shared" si="7"/>
        <v>456.57</v>
      </c>
      <c r="F196" s="4">
        <f t="shared" si="8"/>
        <v>699511</v>
      </c>
    </row>
    <row r="197" spans="1:6" ht="15">
      <c r="A197" s="3" t="s">
        <v>190</v>
      </c>
      <c r="B197" s="5">
        <v>183.4</v>
      </c>
      <c r="C197" s="7">
        <v>98830365</v>
      </c>
      <c r="D197" s="7">
        <f t="shared" si="6"/>
        <v>538879</v>
      </c>
      <c r="E197" s="34">
        <f t="shared" si="7"/>
        <v>617.65</v>
      </c>
      <c r="F197" s="4">
        <f t="shared" si="8"/>
        <v>113277</v>
      </c>
    </row>
    <row r="198" spans="1:6" ht="15">
      <c r="A198" s="3" t="s">
        <v>191</v>
      </c>
      <c r="B198" s="5">
        <v>776.2</v>
      </c>
      <c r="C198" s="7">
        <v>597571918</v>
      </c>
      <c r="D198" s="7">
        <f t="shared" si="6"/>
        <v>769868</v>
      </c>
      <c r="E198" s="34">
        <f t="shared" si="7"/>
        <v>100.23</v>
      </c>
      <c r="F198" s="4">
        <f t="shared" si="8"/>
        <v>77799</v>
      </c>
    </row>
    <row r="199" spans="1:6" ht="15">
      <c r="A199" s="3" t="s">
        <v>192</v>
      </c>
      <c r="B199" s="5">
        <v>4326.6</v>
      </c>
      <c r="C199" s="7">
        <v>2328143681</v>
      </c>
      <c r="D199" s="7">
        <f t="shared" si="6"/>
        <v>538100</v>
      </c>
      <c r="E199" s="34">
        <f t="shared" si="7"/>
        <v>619.39</v>
      </c>
      <c r="F199" s="4">
        <f t="shared" si="8"/>
        <v>2679853</v>
      </c>
    </row>
    <row r="200" spans="1:6" ht="15">
      <c r="A200" s="3" t="s">
        <v>193</v>
      </c>
      <c r="B200" s="5">
        <v>307.9</v>
      </c>
      <c r="C200" s="7">
        <v>275351827</v>
      </c>
      <c r="D200" s="7">
        <f t="shared" si="6"/>
        <v>894290</v>
      </c>
      <c r="E200" s="34">
        <f t="shared" si="7"/>
      </c>
      <c r="F200" s="4">
        <f t="shared" si="8"/>
        <v>0</v>
      </c>
    </row>
    <row r="201" spans="1:6" ht="15">
      <c r="A201" s="3" t="s">
        <v>194</v>
      </c>
      <c r="B201" s="5">
        <v>28.4</v>
      </c>
      <c r="C201" s="7">
        <v>26335233</v>
      </c>
      <c r="D201" s="7">
        <f t="shared" si="6"/>
        <v>927297</v>
      </c>
      <c r="E201" s="34">
        <f t="shared" si="7"/>
      </c>
      <c r="F201" s="4">
        <f t="shared" si="8"/>
        <v>0</v>
      </c>
    </row>
    <row r="202" spans="1:6" ht="15">
      <c r="A202" s="3" t="s">
        <v>195</v>
      </c>
      <c r="B202" s="5">
        <v>230.7</v>
      </c>
      <c r="C202" s="7">
        <v>165814522</v>
      </c>
      <c r="D202" s="7">
        <f aca="true" t="shared" si="9" ref="D202:D265">IF(B202=0,0,ROUND(C202/B202,0))</f>
        <v>718745</v>
      </c>
      <c r="E202" s="34">
        <f aca="true" t="shared" si="10" ref="E202:E265">IF(B202=0,"",IF($D$7-D202&gt;0,ROUND(($D$7-D202)*$A$4*0.001,2),""))</f>
        <v>214.75</v>
      </c>
      <c r="F202" s="4">
        <f aca="true" t="shared" si="11" ref="F202:F265">IF(E202="",0,ROUND(E202*B202,0))</f>
        <v>49543</v>
      </c>
    </row>
    <row r="203" spans="1:6" ht="15">
      <c r="A203" s="3" t="s">
        <v>196</v>
      </c>
      <c r="B203" s="5">
        <v>683</v>
      </c>
      <c r="C203" s="7">
        <v>1780042557</v>
      </c>
      <c r="D203" s="7">
        <f t="shared" si="9"/>
        <v>2606212</v>
      </c>
      <c r="E203" s="34">
        <f t="shared" si="10"/>
      </c>
      <c r="F203" s="4">
        <f t="shared" si="11"/>
        <v>0</v>
      </c>
    </row>
    <row r="204" spans="1:6" ht="15">
      <c r="A204" s="3" t="s">
        <v>197</v>
      </c>
      <c r="B204" s="5">
        <v>4615.2</v>
      </c>
      <c r="C204" s="7">
        <v>4665500884</v>
      </c>
      <c r="D204" s="7">
        <f t="shared" si="9"/>
        <v>1010899</v>
      </c>
      <c r="E204" s="34">
        <f t="shared" si="10"/>
      </c>
      <c r="F204" s="4">
        <f t="shared" si="11"/>
        <v>0</v>
      </c>
    </row>
    <row r="205" spans="1:6" ht="15">
      <c r="A205" s="3" t="s">
        <v>198</v>
      </c>
      <c r="B205" s="5">
        <v>208.9</v>
      </c>
      <c r="C205" s="7">
        <v>146883144</v>
      </c>
      <c r="D205" s="7">
        <f t="shared" si="9"/>
        <v>703127</v>
      </c>
      <c r="E205" s="34">
        <f t="shared" si="10"/>
        <v>249.73</v>
      </c>
      <c r="F205" s="4">
        <f t="shared" si="11"/>
        <v>52169</v>
      </c>
    </row>
    <row r="206" spans="1:6" ht="15">
      <c r="A206" s="3" t="s">
        <v>199</v>
      </c>
      <c r="B206" s="5">
        <v>419.8</v>
      </c>
      <c r="C206" s="7">
        <v>404695543</v>
      </c>
      <c r="D206" s="7">
        <f t="shared" si="9"/>
        <v>964020</v>
      </c>
      <c r="E206" s="34">
        <f t="shared" si="10"/>
      </c>
      <c r="F206" s="4">
        <f t="shared" si="11"/>
        <v>0</v>
      </c>
    </row>
    <row r="207" spans="1:6" ht="15">
      <c r="A207" s="3" t="s">
        <v>200</v>
      </c>
      <c r="B207" s="5">
        <v>1190.6</v>
      </c>
      <c r="C207" s="7">
        <v>589039417</v>
      </c>
      <c r="D207" s="7">
        <f t="shared" si="9"/>
        <v>494742</v>
      </c>
      <c r="E207" s="34">
        <f t="shared" si="10"/>
        <v>716.52</v>
      </c>
      <c r="F207" s="4">
        <f t="shared" si="11"/>
        <v>853089</v>
      </c>
    </row>
    <row r="208" spans="1:6" ht="15">
      <c r="A208" s="3" t="s">
        <v>201</v>
      </c>
      <c r="B208" s="5">
        <v>156.2</v>
      </c>
      <c r="C208" s="7">
        <v>470755196</v>
      </c>
      <c r="D208" s="7">
        <f t="shared" si="9"/>
        <v>3013798</v>
      </c>
      <c r="E208" s="34">
        <f t="shared" si="10"/>
      </c>
      <c r="F208" s="4">
        <f t="shared" si="11"/>
        <v>0</v>
      </c>
    </row>
    <row r="209" spans="1:6" ht="15">
      <c r="A209" s="3" t="s">
        <v>202</v>
      </c>
      <c r="B209" s="5">
        <v>1084.2</v>
      </c>
      <c r="C209" s="7">
        <v>1404958431</v>
      </c>
      <c r="D209" s="7">
        <f t="shared" si="9"/>
        <v>1295848</v>
      </c>
      <c r="E209" s="34">
        <f t="shared" si="10"/>
      </c>
      <c r="F209" s="4">
        <f t="shared" si="11"/>
        <v>0</v>
      </c>
    </row>
    <row r="210" spans="1:6" ht="15">
      <c r="A210" s="3" t="s">
        <v>203</v>
      </c>
      <c r="B210" s="5">
        <v>42</v>
      </c>
      <c r="C210" s="7">
        <v>51311164</v>
      </c>
      <c r="D210" s="7">
        <f t="shared" si="9"/>
        <v>1221694</v>
      </c>
      <c r="E210" s="34">
        <f t="shared" si="10"/>
      </c>
      <c r="F210" s="4">
        <f t="shared" si="11"/>
        <v>0</v>
      </c>
    </row>
    <row r="211" spans="1:6" ht="15">
      <c r="A211" s="3" t="s">
        <v>204</v>
      </c>
      <c r="B211" s="5">
        <v>55.6</v>
      </c>
      <c r="C211" s="7">
        <v>45618531</v>
      </c>
      <c r="D211" s="7">
        <f t="shared" si="9"/>
        <v>820477</v>
      </c>
      <c r="E211" s="34">
        <f t="shared" si="10"/>
      </c>
      <c r="F211" s="4">
        <f t="shared" si="11"/>
        <v>0</v>
      </c>
    </row>
    <row r="212" spans="1:6" ht="15">
      <c r="A212" s="3" t="s">
        <v>205</v>
      </c>
      <c r="B212" s="5">
        <v>1615.5</v>
      </c>
      <c r="C212" s="7">
        <v>930811594</v>
      </c>
      <c r="D212" s="7">
        <f t="shared" si="9"/>
        <v>576176</v>
      </c>
      <c r="E212" s="34">
        <f t="shared" si="10"/>
        <v>534.1</v>
      </c>
      <c r="F212" s="4">
        <f t="shared" si="11"/>
        <v>862839</v>
      </c>
    </row>
    <row r="213" spans="1:6" ht="15">
      <c r="A213" s="3" t="s">
        <v>206</v>
      </c>
      <c r="B213" s="5">
        <v>128.4</v>
      </c>
      <c r="C213" s="7">
        <v>139065486</v>
      </c>
      <c r="D213" s="7">
        <f t="shared" si="9"/>
        <v>1083065</v>
      </c>
      <c r="E213" s="34">
        <f t="shared" si="10"/>
      </c>
      <c r="F213" s="4">
        <f t="shared" si="11"/>
        <v>0</v>
      </c>
    </row>
    <row r="214" spans="1:6" ht="15">
      <c r="A214" s="3" t="s">
        <v>207</v>
      </c>
      <c r="B214" s="5">
        <v>200.2</v>
      </c>
      <c r="C214" s="7">
        <v>194242073</v>
      </c>
      <c r="D214" s="7">
        <f t="shared" si="9"/>
        <v>970240</v>
      </c>
      <c r="E214" s="34">
        <f t="shared" si="10"/>
      </c>
      <c r="F214" s="4">
        <f t="shared" si="11"/>
        <v>0</v>
      </c>
    </row>
    <row r="215" spans="1:6" ht="15">
      <c r="A215" s="3" t="s">
        <v>208</v>
      </c>
      <c r="B215" s="5">
        <v>83.9</v>
      </c>
      <c r="C215" s="7">
        <v>50389602</v>
      </c>
      <c r="D215" s="7">
        <f t="shared" si="9"/>
        <v>600591</v>
      </c>
      <c r="E215" s="34">
        <f t="shared" si="10"/>
        <v>479.41</v>
      </c>
      <c r="F215" s="4">
        <f t="shared" si="11"/>
        <v>40222</v>
      </c>
    </row>
    <row r="216" spans="1:6" ht="15">
      <c r="A216" s="3" t="s">
        <v>209</v>
      </c>
      <c r="B216" s="5">
        <v>132.9</v>
      </c>
      <c r="C216" s="7">
        <v>69167586</v>
      </c>
      <c r="D216" s="7">
        <f t="shared" si="9"/>
        <v>520448</v>
      </c>
      <c r="E216" s="34">
        <f t="shared" si="10"/>
        <v>658.93</v>
      </c>
      <c r="F216" s="4">
        <f t="shared" si="11"/>
        <v>87572</v>
      </c>
    </row>
    <row r="217" spans="1:6" ht="15">
      <c r="A217" s="3" t="s">
        <v>210</v>
      </c>
      <c r="B217" s="5">
        <v>118.8</v>
      </c>
      <c r="C217" s="7">
        <v>269737053</v>
      </c>
      <c r="D217" s="7">
        <f t="shared" si="9"/>
        <v>2270514</v>
      </c>
      <c r="E217" s="34">
        <f t="shared" si="10"/>
      </c>
      <c r="F217" s="4">
        <f t="shared" si="11"/>
        <v>0</v>
      </c>
    </row>
    <row r="218" spans="1:6" ht="15">
      <c r="A218" s="3" t="s">
        <v>211</v>
      </c>
      <c r="B218" s="5">
        <v>771.4</v>
      </c>
      <c r="C218" s="7">
        <v>465486087</v>
      </c>
      <c r="D218" s="7">
        <f t="shared" si="9"/>
        <v>603430</v>
      </c>
      <c r="E218" s="34">
        <f t="shared" si="10"/>
        <v>473.05</v>
      </c>
      <c r="F218" s="4">
        <f t="shared" si="11"/>
        <v>364911</v>
      </c>
    </row>
    <row r="219" spans="1:6" ht="15">
      <c r="A219" s="3" t="s">
        <v>212</v>
      </c>
      <c r="B219" s="5">
        <v>122.1</v>
      </c>
      <c r="C219" s="7">
        <v>44142795</v>
      </c>
      <c r="D219" s="7">
        <f t="shared" si="9"/>
        <v>361530</v>
      </c>
      <c r="E219" s="34">
        <f t="shared" si="10"/>
        <v>1014.91</v>
      </c>
      <c r="F219" s="4">
        <f t="shared" si="11"/>
        <v>123921</v>
      </c>
    </row>
    <row r="220" spans="1:6" ht="15">
      <c r="A220" s="3" t="s">
        <v>213</v>
      </c>
      <c r="B220" s="5">
        <v>1304.1</v>
      </c>
      <c r="C220" s="7">
        <v>1179865837</v>
      </c>
      <c r="D220" s="7">
        <f t="shared" si="9"/>
        <v>904736</v>
      </c>
      <c r="E220" s="34">
        <f t="shared" si="10"/>
      </c>
      <c r="F220" s="4">
        <f t="shared" si="11"/>
        <v>0</v>
      </c>
    </row>
    <row r="221" spans="1:6" ht="15">
      <c r="A221" s="3" t="s">
        <v>214</v>
      </c>
      <c r="B221" s="5">
        <v>0</v>
      </c>
      <c r="C221" s="7">
        <v>7643487</v>
      </c>
      <c r="D221" s="7">
        <f t="shared" si="9"/>
        <v>0</v>
      </c>
      <c r="E221" s="34">
        <f t="shared" si="10"/>
      </c>
      <c r="F221" s="4">
        <f t="shared" si="11"/>
        <v>0</v>
      </c>
    </row>
    <row r="222" spans="1:6" ht="15">
      <c r="A222" s="3" t="s">
        <v>215</v>
      </c>
      <c r="B222" s="5">
        <v>57.6</v>
      </c>
      <c r="C222" s="7">
        <v>144687731</v>
      </c>
      <c r="D222" s="7">
        <f t="shared" si="9"/>
        <v>2511940</v>
      </c>
      <c r="E222" s="34">
        <f t="shared" si="10"/>
      </c>
      <c r="F222" s="4">
        <f t="shared" si="11"/>
        <v>0</v>
      </c>
    </row>
    <row r="223" spans="1:6" ht="15">
      <c r="A223" s="3" t="s">
        <v>216</v>
      </c>
      <c r="B223" s="5">
        <v>112</v>
      </c>
      <c r="C223" s="7">
        <v>44737849</v>
      </c>
      <c r="D223" s="7">
        <f t="shared" si="9"/>
        <v>399445</v>
      </c>
      <c r="E223" s="34">
        <f t="shared" si="10"/>
        <v>929.98</v>
      </c>
      <c r="F223" s="4">
        <f t="shared" si="11"/>
        <v>104158</v>
      </c>
    </row>
    <row r="224" spans="1:6" ht="15">
      <c r="A224" s="3" t="s">
        <v>217</v>
      </c>
      <c r="B224" s="5">
        <v>507.6</v>
      </c>
      <c r="C224" s="7">
        <v>1088210691</v>
      </c>
      <c r="D224" s="7">
        <f t="shared" si="9"/>
        <v>2143835</v>
      </c>
      <c r="E224" s="34">
        <f t="shared" si="10"/>
      </c>
      <c r="F224" s="4">
        <f t="shared" si="11"/>
        <v>0</v>
      </c>
    </row>
    <row r="225" spans="1:6" ht="15">
      <c r="A225" s="3" t="s">
        <v>218</v>
      </c>
      <c r="B225" s="5">
        <v>75.2</v>
      </c>
      <c r="C225" s="7">
        <v>69950274</v>
      </c>
      <c r="D225" s="7">
        <f t="shared" si="9"/>
        <v>930190</v>
      </c>
      <c r="E225" s="34">
        <f t="shared" si="10"/>
      </c>
      <c r="F225" s="4">
        <f t="shared" si="11"/>
        <v>0</v>
      </c>
    </row>
    <row r="226" spans="1:6" ht="15">
      <c r="A226" s="3" t="s">
        <v>219</v>
      </c>
      <c r="B226" s="5">
        <v>277.4</v>
      </c>
      <c r="C226" s="7">
        <v>277820263</v>
      </c>
      <c r="D226" s="7">
        <f t="shared" si="9"/>
        <v>1001515</v>
      </c>
      <c r="E226" s="34">
        <f t="shared" si="10"/>
      </c>
      <c r="F226" s="4">
        <f t="shared" si="11"/>
        <v>0</v>
      </c>
    </row>
    <row r="227" spans="1:6" ht="15">
      <c r="A227" s="3" t="s">
        <v>220</v>
      </c>
      <c r="B227" s="5">
        <v>1116.5</v>
      </c>
      <c r="C227" s="7">
        <v>538962191</v>
      </c>
      <c r="D227" s="7">
        <f t="shared" si="9"/>
        <v>482725</v>
      </c>
      <c r="E227" s="34">
        <f t="shared" si="10"/>
        <v>743.43</v>
      </c>
      <c r="F227" s="4">
        <f t="shared" si="11"/>
        <v>830040</v>
      </c>
    </row>
    <row r="228" spans="1:6" ht="15">
      <c r="A228" s="3" t="s">
        <v>221</v>
      </c>
      <c r="B228" s="5">
        <v>352.1</v>
      </c>
      <c r="C228" s="7">
        <v>368208200</v>
      </c>
      <c r="D228" s="7">
        <f t="shared" si="9"/>
        <v>1045749</v>
      </c>
      <c r="E228" s="34">
        <f t="shared" si="10"/>
      </c>
      <c r="F228" s="4">
        <f t="shared" si="11"/>
        <v>0</v>
      </c>
    </row>
    <row r="229" spans="1:6" ht="15">
      <c r="A229" s="3" t="s">
        <v>222</v>
      </c>
      <c r="B229" s="5">
        <v>235.1</v>
      </c>
      <c r="C229" s="7">
        <v>150964534</v>
      </c>
      <c r="D229" s="7">
        <f t="shared" si="9"/>
        <v>642129</v>
      </c>
      <c r="E229" s="34">
        <f t="shared" si="10"/>
        <v>386.37</v>
      </c>
      <c r="F229" s="4">
        <f t="shared" si="11"/>
        <v>90836</v>
      </c>
    </row>
    <row r="230" spans="1:6" ht="15">
      <c r="A230" s="3" t="s">
        <v>223</v>
      </c>
      <c r="B230" s="5">
        <v>276.4</v>
      </c>
      <c r="C230" s="7">
        <v>335725245</v>
      </c>
      <c r="D230" s="7">
        <f t="shared" si="9"/>
        <v>1214635</v>
      </c>
      <c r="E230" s="34">
        <f t="shared" si="10"/>
      </c>
      <c r="F230" s="4">
        <f t="shared" si="11"/>
        <v>0</v>
      </c>
    </row>
    <row r="231" spans="1:6" ht="15">
      <c r="A231" s="3" t="s">
        <v>224</v>
      </c>
      <c r="B231" s="5">
        <v>463.1</v>
      </c>
      <c r="C231" s="7">
        <v>535675153</v>
      </c>
      <c r="D231" s="7">
        <f t="shared" si="9"/>
        <v>1156716</v>
      </c>
      <c r="E231" s="34">
        <f t="shared" si="10"/>
      </c>
      <c r="F231" s="4">
        <f t="shared" si="11"/>
        <v>0</v>
      </c>
    </row>
    <row r="232" spans="1:6" ht="15">
      <c r="A232" s="3" t="s">
        <v>225</v>
      </c>
      <c r="B232" s="5">
        <v>348.9</v>
      </c>
      <c r="C232" s="7">
        <v>134243278</v>
      </c>
      <c r="D232" s="7">
        <f t="shared" si="9"/>
        <v>384761</v>
      </c>
      <c r="E232" s="34">
        <f t="shared" si="10"/>
        <v>962.87</v>
      </c>
      <c r="F232" s="4">
        <f t="shared" si="11"/>
        <v>335945</v>
      </c>
    </row>
    <row r="233" spans="1:6" ht="15">
      <c r="A233" s="3" t="s">
        <v>226</v>
      </c>
      <c r="B233" s="5">
        <v>313.5</v>
      </c>
      <c r="C233" s="7">
        <v>1025547472</v>
      </c>
      <c r="D233" s="7">
        <f t="shared" si="9"/>
        <v>3271284</v>
      </c>
      <c r="E233" s="34">
        <f t="shared" si="10"/>
      </c>
      <c r="F233" s="4">
        <f t="shared" si="11"/>
        <v>0</v>
      </c>
    </row>
    <row r="234" spans="1:6" ht="15">
      <c r="A234" s="3" t="s">
        <v>227</v>
      </c>
      <c r="B234" s="5">
        <v>177.3</v>
      </c>
      <c r="C234" s="7">
        <v>127089220</v>
      </c>
      <c r="D234" s="7">
        <f t="shared" si="9"/>
        <v>716803</v>
      </c>
      <c r="E234" s="34">
        <f t="shared" si="10"/>
        <v>219.1</v>
      </c>
      <c r="F234" s="4">
        <f t="shared" si="11"/>
        <v>38846</v>
      </c>
    </row>
    <row r="235" spans="1:6" ht="15">
      <c r="A235" s="3" t="s">
        <v>228</v>
      </c>
      <c r="B235" s="5">
        <v>748</v>
      </c>
      <c r="C235" s="7">
        <v>1007494718</v>
      </c>
      <c r="D235" s="7">
        <f t="shared" si="9"/>
        <v>1346918</v>
      </c>
      <c r="E235" s="34">
        <f t="shared" si="10"/>
      </c>
      <c r="F235" s="4">
        <f t="shared" si="11"/>
        <v>0</v>
      </c>
    </row>
    <row r="236" spans="1:6" ht="15">
      <c r="A236" s="3" t="s">
        <v>229</v>
      </c>
      <c r="B236" s="5">
        <v>548.6</v>
      </c>
      <c r="C236" s="7">
        <v>420167664</v>
      </c>
      <c r="D236" s="7">
        <f t="shared" si="9"/>
        <v>765891</v>
      </c>
      <c r="E236" s="34">
        <f t="shared" si="10"/>
        <v>109.14</v>
      </c>
      <c r="F236" s="4">
        <f t="shared" si="11"/>
        <v>59874</v>
      </c>
    </row>
    <row r="237" spans="1:6" ht="15">
      <c r="A237" s="3" t="s">
        <v>230</v>
      </c>
      <c r="B237" s="5">
        <v>410.5</v>
      </c>
      <c r="C237" s="7">
        <v>271503540</v>
      </c>
      <c r="D237" s="7">
        <f t="shared" si="9"/>
        <v>661397</v>
      </c>
      <c r="E237" s="34">
        <f t="shared" si="10"/>
        <v>343.21</v>
      </c>
      <c r="F237" s="4">
        <f t="shared" si="11"/>
        <v>140888</v>
      </c>
    </row>
    <row r="238" spans="1:6" ht="15">
      <c r="A238" s="3" t="s">
        <v>231</v>
      </c>
      <c r="B238" s="5">
        <v>142.9</v>
      </c>
      <c r="C238" s="7">
        <v>69621401</v>
      </c>
      <c r="D238" s="7">
        <f t="shared" si="9"/>
        <v>487204</v>
      </c>
      <c r="E238" s="34">
        <f t="shared" si="10"/>
        <v>733.4</v>
      </c>
      <c r="F238" s="4">
        <f t="shared" si="11"/>
        <v>104803</v>
      </c>
    </row>
    <row r="239" spans="1:6" ht="15">
      <c r="A239" s="3" t="s">
        <v>232</v>
      </c>
      <c r="B239" s="5">
        <v>170.4</v>
      </c>
      <c r="C239" s="7">
        <v>256072446</v>
      </c>
      <c r="D239" s="7">
        <f t="shared" si="9"/>
        <v>1502773</v>
      </c>
      <c r="E239" s="34">
        <f t="shared" si="10"/>
      </c>
      <c r="F239" s="4">
        <f t="shared" si="11"/>
        <v>0</v>
      </c>
    </row>
    <row r="240" spans="1:6" ht="15">
      <c r="A240" s="3" t="s">
        <v>233</v>
      </c>
      <c r="B240" s="5">
        <v>34.3</v>
      </c>
      <c r="C240" s="7">
        <v>390993351</v>
      </c>
      <c r="D240" s="7">
        <f t="shared" si="9"/>
        <v>11399223</v>
      </c>
      <c r="E240" s="34">
        <f t="shared" si="10"/>
      </c>
      <c r="F240" s="4">
        <f t="shared" si="11"/>
        <v>0</v>
      </c>
    </row>
    <row r="241" spans="1:6" ht="15">
      <c r="A241" s="3" t="s">
        <v>234</v>
      </c>
      <c r="B241" s="5">
        <v>1802.3</v>
      </c>
      <c r="C241" s="7">
        <v>817134578</v>
      </c>
      <c r="D241" s="7">
        <f t="shared" si="9"/>
        <v>453384</v>
      </c>
      <c r="E241" s="34">
        <f t="shared" si="10"/>
        <v>809.16</v>
      </c>
      <c r="F241" s="4">
        <f t="shared" si="11"/>
        <v>1458349</v>
      </c>
    </row>
    <row r="242" spans="1:6" ht="15">
      <c r="A242" s="3" t="s">
        <v>235</v>
      </c>
      <c r="B242" s="5">
        <v>267.5</v>
      </c>
      <c r="C242" s="7">
        <v>200204592</v>
      </c>
      <c r="D242" s="7">
        <f t="shared" si="9"/>
        <v>748428</v>
      </c>
      <c r="E242" s="34">
        <f t="shared" si="10"/>
        <v>148.26</v>
      </c>
      <c r="F242" s="4">
        <f t="shared" si="11"/>
        <v>39660</v>
      </c>
    </row>
    <row r="243" spans="1:6" ht="15">
      <c r="A243" s="3" t="s">
        <v>236</v>
      </c>
      <c r="B243" s="5">
        <v>129.9</v>
      </c>
      <c r="C243" s="7">
        <v>93897781</v>
      </c>
      <c r="D243" s="7">
        <f t="shared" si="9"/>
        <v>722847</v>
      </c>
      <c r="E243" s="34">
        <f t="shared" si="10"/>
        <v>205.56</v>
      </c>
      <c r="F243" s="4">
        <f t="shared" si="11"/>
        <v>26702</v>
      </c>
    </row>
    <row r="244" spans="1:6" ht="15">
      <c r="A244" s="3" t="s">
        <v>237</v>
      </c>
      <c r="B244" s="5">
        <v>4</v>
      </c>
      <c r="C244" s="7">
        <v>8377638</v>
      </c>
      <c r="D244" s="7">
        <f t="shared" si="9"/>
        <v>2094410</v>
      </c>
      <c r="E244" s="34">
        <f t="shared" si="10"/>
      </c>
      <c r="F244" s="4">
        <f t="shared" si="11"/>
        <v>0</v>
      </c>
    </row>
    <row r="245" spans="1:6" ht="15">
      <c r="A245" s="3" t="s">
        <v>238</v>
      </c>
      <c r="B245" s="5">
        <v>213.3</v>
      </c>
      <c r="C245" s="7">
        <v>166648199</v>
      </c>
      <c r="D245" s="7">
        <f t="shared" si="9"/>
        <v>781286</v>
      </c>
      <c r="E245" s="34">
        <f t="shared" si="10"/>
        <v>74.66</v>
      </c>
      <c r="F245" s="4">
        <f t="shared" si="11"/>
        <v>15925</v>
      </c>
    </row>
    <row r="246" spans="1:6" ht="15">
      <c r="A246" s="3" t="s">
        <v>239</v>
      </c>
      <c r="B246" s="5">
        <v>324.4</v>
      </c>
      <c r="C246" s="7">
        <v>179166140</v>
      </c>
      <c r="D246" s="7">
        <f t="shared" si="9"/>
        <v>552300</v>
      </c>
      <c r="E246" s="34">
        <f t="shared" si="10"/>
        <v>587.59</v>
      </c>
      <c r="F246" s="4">
        <f t="shared" si="11"/>
        <v>190614</v>
      </c>
    </row>
    <row r="247" spans="1:6" ht="15">
      <c r="A247" s="3" t="s">
        <v>240</v>
      </c>
      <c r="B247" s="5">
        <v>217.2</v>
      </c>
      <c r="C247" s="7">
        <v>179426862</v>
      </c>
      <c r="D247" s="7">
        <f t="shared" si="9"/>
        <v>826091</v>
      </c>
      <c r="E247" s="34">
        <f t="shared" si="10"/>
      </c>
      <c r="F247" s="4">
        <f t="shared" si="11"/>
        <v>0</v>
      </c>
    </row>
    <row r="248" spans="1:6" ht="15">
      <c r="A248" s="3" t="s">
        <v>241</v>
      </c>
      <c r="B248" s="5">
        <v>570.9</v>
      </c>
      <c r="C248" s="7">
        <v>415260705</v>
      </c>
      <c r="D248" s="7">
        <f t="shared" si="9"/>
        <v>727379</v>
      </c>
      <c r="E248" s="34">
        <f t="shared" si="10"/>
        <v>195.41</v>
      </c>
      <c r="F248" s="4">
        <f t="shared" si="11"/>
        <v>111560</v>
      </c>
    </row>
    <row r="249" spans="1:6" ht="15">
      <c r="A249" s="3" t="s">
        <v>242</v>
      </c>
      <c r="B249" s="5">
        <v>599.4</v>
      </c>
      <c r="C249" s="7">
        <v>267663100</v>
      </c>
      <c r="D249" s="7">
        <f t="shared" si="9"/>
        <v>446552</v>
      </c>
      <c r="E249" s="34">
        <f t="shared" si="10"/>
        <v>824.46</v>
      </c>
      <c r="F249" s="4">
        <f t="shared" si="11"/>
        <v>494181</v>
      </c>
    </row>
    <row r="250" spans="1:6" ht="15">
      <c r="A250" s="3" t="s">
        <v>243</v>
      </c>
      <c r="B250" s="5">
        <v>2209.5</v>
      </c>
      <c r="C250" s="7">
        <v>2172125707</v>
      </c>
      <c r="D250" s="7">
        <f t="shared" si="9"/>
        <v>983085</v>
      </c>
      <c r="E250" s="34">
        <f t="shared" si="10"/>
      </c>
      <c r="F250" s="4">
        <f t="shared" si="11"/>
        <v>0</v>
      </c>
    </row>
    <row r="251" spans="1:6" ht="15">
      <c r="A251" s="3" t="s">
        <v>244</v>
      </c>
      <c r="B251" s="5">
        <v>30.9</v>
      </c>
      <c r="C251" s="7">
        <v>27509581</v>
      </c>
      <c r="D251" s="7">
        <f t="shared" si="9"/>
        <v>890278</v>
      </c>
      <c r="E251" s="34">
        <f t="shared" si="10"/>
      </c>
      <c r="F251" s="4">
        <f t="shared" si="11"/>
        <v>0</v>
      </c>
    </row>
    <row r="252" spans="1:6" ht="15">
      <c r="A252" s="3" t="s">
        <v>245</v>
      </c>
      <c r="B252" s="5">
        <v>887.5</v>
      </c>
      <c r="C252" s="7">
        <v>1968601239</v>
      </c>
      <c r="D252" s="7">
        <f t="shared" si="9"/>
        <v>2218142</v>
      </c>
      <c r="E252" s="34">
        <f t="shared" si="10"/>
      </c>
      <c r="F252" s="4">
        <f t="shared" si="11"/>
        <v>0</v>
      </c>
    </row>
    <row r="253" spans="1:6" ht="15">
      <c r="A253" s="3" t="s">
        <v>246</v>
      </c>
      <c r="B253" s="5">
        <v>196.6</v>
      </c>
      <c r="C253" s="7">
        <v>248621929</v>
      </c>
      <c r="D253" s="7">
        <f t="shared" si="9"/>
        <v>1264608</v>
      </c>
      <c r="E253" s="34">
        <f t="shared" si="10"/>
      </c>
      <c r="F253" s="4">
        <f t="shared" si="11"/>
        <v>0</v>
      </c>
    </row>
    <row r="254" spans="1:6" ht="15">
      <c r="A254" s="3">
        <v>0</v>
      </c>
      <c r="B254" s="5">
        <v>0</v>
      </c>
      <c r="C254" s="7">
        <v>0</v>
      </c>
      <c r="D254" s="7">
        <f t="shared" si="9"/>
        <v>0</v>
      </c>
      <c r="E254" s="34">
        <f t="shared" si="10"/>
      </c>
      <c r="F254" s="4">
        <f t="shared" si="11"/>
        <v>0</v>
      </c>
    </row>
    <row r="255" spans="1:6" ht="15">
      <c r="A255" s="3">
        <v>0</v>
      </c>
      <c r="B255" s="5">
        <v>0</v>
      </c>
      <c r="C255" s="7">
        <v>0</v>
      </c>
      <c r="D255" s="7">
        <f t="shared" si="9"/>
        <v>0</v>
      </c>
      <c r="E255" s="34">
        <f t="shared" si="10"/>
      </c>
      <c r="F255" s="4">
        <f t="shared" si="11"/>
        <v>0</v>
      </c>
    </row>
    <row r="256" spans="1:6" ht="15">
      <c r="A256" s="3" t="s">
        <v>271</v>
      </c>
      <c r="B256" s="5">
        <v>0</v>
      </c>
      <c r="C256" s="7">
        <v>715953</v>
      </c>
      <c r="D256" s="7">
        <f t="shared" si="9"/>
        <v>0</v>
      </c>
      <c r="E256" s="34">
        <f t="shared" si="10"/>
      </c>
      <c r="F256" s="4">
        <f t="shared" si="11"/>
        <v>0</v>
      </c>
    </row>
    <row r="257" spans="1:6" ht="15">
      <c r="A257" s="3" t="s">
        <v>251</v>
      </c>
      <c r="B257" s="5">
        <v>0</v>
      </c>
      <c r="C257" s="7">
        <v>0</v>
      </c>
      <c r="D257" s="7">
        <f t="shared" si="9"/>
        <v>0</v>
      </c>
      <c r="E257" s="34">
        <f t="shared" si="10"/>
      </c>
      <c r="F257" s="4">
        <f t="shared" si="11"/>
        <v>0</v>
      </c>
    </row>
    <row r="258" spans="1:6" ht="15">
      <c r="A258" s="3" t="s">
        <v>252</v>
      </c>
      <c r="B258" s="5">
        <v>0</v>
      </c>
      <c r="C258" s="7">
        <v>18059</v>
      </c>
      <c r="D258" s="7">
        <f t="shared" si="9"/>
        <v>0</v>
      </c>
      <c r="E258" s="34">
        <f t="shared" si="10"/>
      </c>
      <c r="F258" s="4">
        <f t="shared" si="11"/>
        <v>0</v>
      </c>
    </row>
    <row r="259" spans="1:6" ht="15">
      <c r="A259" s="3" t="s">
        <v>253</v>
      </c>
      <c r="B259" s="5">
        <v>0</v>
      </c>
      <c r="C259" s="7">
        <v>34263</v>
      </c>
      <c r="D259" s="7">
        <f t="shared" si="9"/>
        <v>0</v>
      </c>
      <c r="E259" s="34">
        <f t="shared" si="10"/>
      </c>
      <c r="F259" s="4">
        <f t="shared" si="11"/>
        <v>0</v>
      </c>
    </row>
    <row r="260" spans="1:6" ht="15">
      <c r="A260" s="3" t="s">
        <v>254</v>
      </c>
      <c r="B260" s="5">
        <v>0</v>
      </c>
      <c r="C260" s="7">
        <v>158857</v>
      </c>
      <c r="D260" s="7">
        <f t="shared" si="9"/>
        <v>0</v>
      </c>
      <c r="E260" s="34">
        <f t="shared" si="10"/>
      </c>
      <c r="F260" s="4">
        <f t="shared" si="11"/>
        <v>0</v>
      </c>
    </row>
    <row r="261" spans="1:6" ht="15">
      <c r="A261" s="3" t="s">
        <v>255</v>
      </c>
      <c r="B261" s="5">
        <v>0</v>
      </c>
      <c r="C261" s="7">
        <v>0</v>
      </c>
      <c r="D261" s="7">
        <f t="shared" si="9"/>
        <v>0</v>
      </c>
      <c r="E261" s="34">
        <f t="shared" si="10"/>
      </c>
      <c r="F261" s="4">
        <f t="shared" si="11"/>
        <v>0</v>
      </c>
    </row>
    <row r="262" spans="1:6" ht="15">
      <c r="A262" s="3" t="s">
        <v>267</v>
      </c>
      <c r="B262" s="5">
        <v>0</v>
      </c>
      <c r="C262" s="7">
        <v>88203</v>
      </c>
      <c r="D262" s="7">
        <f t="shared" si="9"/>
        <v>0</v>
      </c>
      <c r="E262" s="34">
        <f t="shared" si="10"/>
      </c>
      <c r="F262" s="4">
        <f t="shared" si="11"/>
        <v>0</v>
      </c>
    </row>
    <row r="263" spans="1:6" ht="15">
      <c r="A263" s="3" t="s">
        <v>256</v>
      </c>
      <c r="B263" s="5">
        <v>0</v>
      </c>
      <c r="C263" s="7">
        <v>4281715</v>
      </c>
      <c r="D263" s="7">
        <f t="shared" si="9"/>
        <v>0</v>
      </c>
      <c r="E263" s="34">
        <f t="shared" si="10"/>
      </c>
      <c r="F263" s="4">
        <f t="shared" si="11"/>
        <v>0</v>
      </c>
    </row>
    <row r="264" spans="1:6" ht="15">
      <c r="A264" s="3" t="s">
        <v>257</v>
      </c>
      <c r="B264" s="5">
        <v>0</v>
      </c>
      <c r="C264" s="7">
        <v>0</v>
      </c>
      <c r="D264" s="7">
        <f t="shared" si="9"/>
        <v>0</v>
      </c>
      <c r="E264" s="34">
        <f t="shared" si="10"/>
      </c>
      <c r="F264" s="4">
        <f t="shared" si="11"/>
        <v>0</v>
      </c>
    </row>
    <row r="265" spans="1:6" ht="15">
      <c r="A265" s="3" t="s">
        <v>258</v>
      </c>
      <c r="B265" s="5">
        <v>0</v>
      </c>
      <c r="C265" s="7">
        <v>0</v>
      </c>
      <c r="D265" s="7">
        <f t="shared" si="9"/>
        <v>0</v>
      </c>
      <c r="E265" s="34">
        <f t="shared" si="10"/>
      </c>
      <c r="F265" s="4">
        <f t="shared" si="11"/>
        <v>0</v>
      </c>
    </row>
    <row r="266" spans="1:6" ht="15">
      <c r="A266" s="3" t="s">
        <v>259</v>
      </c>
      <c r="B266" s="5">
        <v>0</v>
      </c>
      <c r="C266" s="7">
        <v>81840</v>
      </c>
      <c r="D266" s="7">
        <f>IF(B266=0,0,ROUND(C266/B266,0))</f>
        <v>0</v>
      </c>
      <c r="E266" s="34">
        <f>IF(B266=0,"",IF($D$7-D266&gt;0,ROUND(($D$7-D266)*$A$4*0.001,2),""))</f>
      </c>
      <c r="F266" s="4">
        <f>IF(E266="",0,ROUND(E266*B266,0))</f>
        <v>0</v>
      </c>
    </row>
    <row r="267" spans="1:6" ht="15">
      <c r="A267" s="3" t="s">
        <v>268</v>
      </c>
      <c r="B267" s="5">
        <v>0</v>
      </c>
      <c r="C267" s="7">
        <v>0</v>
      </c>
      <c r="D267" s="7">
        <f>IF(B267=0,0,ROUND(C267/B267,0))</f>
        <v>0</v>
      </c>
      <c r="E267" s="34">
        <f>IF(B267=0,"",IF($D$7-D267&gt;0,ROUND(($D$7-D267)*$A$4*0.001,2),""))</f>
      </c>
      <c r="F267" s="4">
        <f>IF(E267="",0,ROUND(E267*B267,0))</f>
        <v>0</v>
      </c>
    </row>
    <row r="268" spans="1:6" ht="15">
      <c r="A268" s="3" t="s">
        <v>260</v>
      </c>
      <c r="B268" s="5">
        <v>0</v>
      </c>
      <c r="C268" s="7">
        <v>2324251</v>
      </c>
      <c r="D268" s="7">
        <f>IF(B268=0,0,ROUND(C268/B268,0))</f>
        <v>0</v>
      </c>
      <c r="E268" s="34">
        <f>IF(B268=0,"",IF($D$7-D268&gt;0,ROUND(($D$7-D268)*$A$4*0.001,2),""))</f>
      </c>
      <c r="F268" s="4">
        <f>IF(E268="",0,ROUND(E268*B268,0))</f>
        <v>0</v>
      </c>
    </row>
    <row r="269" spans="1:6" ht="15">
      <c r="A269" s="3" t="s">
        <v>269</v>
      </c>
      <c r="B269" s="5">
        <v>0</v>
      </c>
      <c r="C269" s="7">
        <v>1453196</v>
      </c>
      <c r="D269" s="7">
        <f>IF(B269=0,0,ROUND(C269/B269,0))</f>
        <v>0</v>
      </c>
      <c r="E269" s="34">
        <f>IF(B269=0,"",IF($D$7-D269&gt;0,ROUND(($D$7-D269)*$A$4*0.001,2),""))</f>
      </c>
      <c r="F269" s="4">
        <f>IF(E269="",0,ROUND(E269*B269,0))</f>
        <v>0</v>
      </c>
    </row>
    <row r="270" spans="1:6" ht="15">
      <c r="A270" s="3" t="s">
        <v>270</v>
      </c>
      <c r="B270" s="5">
        <v>0</v>
      </c>
      <c r="C270" s="7">
        <v>5380074</v>
      </c>
      <c r="D270" s="7">
        <f>IF(B270=0,0,ROUND(C270/B270,0))</f>
        <v>0</v>
      </c>
      <c r="E270" s="34">
        <f>IF(B270=0,"",IF($D$7-D270&gt;0,ROUND(($D$7-D270)*$A$4*0.001,2),""))</f>
      </c>
      <c r="F270" s="4">
        <f>IF(E270="",0,ROUND(E270*B270,0))</f>
        <v>0</v>
      </c>
    </row>
    <row r="271" spans="1:6" ht="15">
      <c r="A271" s="3">
        <v>0</v>
      </c>
      <c r="B271" s="5">
        <v>0</v>
      </c>
      <c r="C271" s="7">
        <v>0</v>
      </c>
      <c r="D271" s="3"/>
      <c r="E271" s="34" t="s">
        <v>320</v>
      </c>
      <c r="F271" s="4">
        <v>0</v>
      </c>
    </row>
  </sheetData>
  <sheetProtection sheet="1" objects="1" scenarios="1"/>
  <printOptions/>
  <pageMargins left="0.86" right="0.75" top="0.82" bottom="0.58" header="0.3" footer="0.26"/>
  <pageSetup horizontalDpi="600" verticalDpi="600" orientation="landscape" scale="85" r:id="rId1"/>
  <headerFooter alignWithMargins="0">
    <oddHeader>&amp;L&amp;8Bureau of Data Management
NH Department of Education&amp;C&amp;"Arial,Bold"FY08 Adequate Education Aid
Enhanced Equalization Component
&amp;R&amp;9 7/2/2007
&amp;8
</oddHeader>
    <oddFooter>&amp;C&amp;8page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A1:N270"/>
  <sheetViews>
    <sheetView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9" sqref="I9"/>
    </sheetView>
  </sheetViews>
  <sheetFormatPr defaultColWidth="8.88671875" defaultRowHeight="15"/>
  <cols>
    <col min="1" max="1" width="10.88671875" style="115" customWidth="1"/>
    <col min="2" max="2" width="8.88671875" style="111" customWidth="1"/>
    <col min="3" max="3" width="15.6640625" style="3" customWidth="1"/>
    <col min="4" max="4" width="15.10546875" style="3" customWidth="1"/>
    <col min="5" max="5" width="16.77734375" style="3" customWidth="1"/>
    <col min="6" max="6" width="10.99609375" style="2" customWidth="1"/>
    <col min="7" max="7" width="10.99609375" style="112" hidden="1" customWidth="1"/>
    <col min="8" max="8" width="11.21484375" style="116" customWidth="1"/>
    <col min="9" max="9" width="12.10546875" style="2" customWidth="1"/>
    <col min="10" max="10" width="12.4453125" style="3" customWidth="1"/>
    <col min="11" max="11" width="12.6640625" style="3" customWidth="1"/>
    <col min="12" max="16384" width="8.88671875" style="3" customWidth="1"/>
  </cols>
  <sheetData>
    <row r="1" spans="1:11" ht="15.75">
      <c r="A1" s="6" t="s">
        <v>352</v>
      </c>
      <c r="E1" s="6" t="s">
        <v>299</v>
      </c>
      <c r="F1" s="6" t="s">
        <v>352</v>
      </c>
      <c r="H1" s="13" t="s">
        <v>352</v>
      </c>
      <c r="I1" s="6" t="s">
        <v>352</v>
      </c>
      <c r="J1" s="6" t="s">
        <v>342</v>
      </c>
      <c r="K1" s="6" t="s">
        <v>247</v>
      </c>
    </row>
    <row r="2" spans="1:11" s="15" customFormat="1" ht="15.75" customHeight="1">
      <c r="A2" s="6" t="s">
        <v>343</v>
      </c>
      <c r="B2" s="11" t="s">
        <v>282</v>
      </c>
      <c r="C2" s="6" t="s">
        <v>280</v>
      </c>
      <c r="D2" s="6" t="s">
        <v>279</v>
      </c>
      <c r="E2" s="6" t="s">
        <v>368</v>
      </c>
      <c r="F2" s="6" t="s">
        <v>247</v>
      </c>
      <c r="G2" s="66" t="s">
        <v>319</v>
      </c>
      <c r="H2" s="13" t="s">
        <v>321</v>
      </c>
      <c r="I2" s="6" t="s">
        <v>332</v>
      </c>
      <c r="J2" s="31">
        <v>363000000</v>
      </c>
      <c r="K2" s="6" t="s">
        <v>262</v>
      </c>
    </row>
    <row r="3" spans="1:11" s="15" customFormat="1" ht="13.5" customHeight="1">
      <c r="A3" s="6" t="s">
        <v>279</v>
      </c>
      <c r="B3" s="11" t="s">
        <v>0</v>
      </c>
      <c r="C3" s="6" t="s">
        <v>292</v>
      </c>
      <c r="D3" s="6" t="s">
        <v>292</v>
      </c>
      <c r="E3" s="6" t="s">
        <v>369</v>
      </c>
      <c r="F3" s="6" t="s">
        <v>332</v>
      </c>
      <c r="G3" s="66" t="s">
        <v>248</v>
      </c>
      <c r="H3" s="13" t="s">
        <v>341</v>
      </c>
      <c r="I3" s="6" t="s">
        <v>322</v>
      </c>
      <c r="J3" s="6" t="s">
        <v>279</v>
      </c>
      <c r="K3" s="6" t="s">
        <v>351</v>
      </c>
    </row>
    <row r="4" spans="1:11" s="15" customFormat="1" ht="13.5" customHeight="1">
      <c r="A4" s="6" t="s">
        <v>344</v>
      </c>
      <c r="B4" s="11"/>
      <c r="C4" s="6" t="s">
        <v>273</v>
      </c>
      <c r="D4" s="6" t="s">
        <v>273</v>
      </c>
      <c r="E4" s="6" t="s">
        <v>370</v>
      </c>
      <c r="F4" s="6" t="s">
        <v>317</v>
      </c>
      <c r="G4" s="67" t="s">
        <v>318</v>
      </c>
      <c r="H4" s="113">
        <v>0.85</v>
      </c>
      <c r="I4" s="6" t="s">
        <v>323</v>
      </c>
      <c r="J4" s="6" t="s">
        <v>283</v>
      </c>
      <c r="K4" s="6" t="s">
        <v>346</v>
      </c>
    </row>
    <row r="5" spans="1:11" s="15" customFormat="1" ht="15.75">
      <c r="A5" s="114">
        <v>2.24</v>
      </c>
      <c r="B5" s="11" t="s">
        <v>287</v>
      </c>
      <c r="C5" s="6" t="s">
        <v>296</v>
      </c>
      <c r="D5" s="6" t="s">
        <v>296</v>
      </c>
      <c r="E5" s="6" t="s">
        <v>334</v>
      </c>
      <c r="F5" s="6" t="s">
        <v>318</v>
      </c>
      <c r="G5" s="112"/>
      <c r="H5" s="10" t="s">
        <v>362</v>
      </c>
      <c r="I5" s="6" t="s">
        <v>321</v>
      </c>
      <c r="J5" s="33">
        <v>2.24</v>
      </c>
      <c r="K5" s="30"/>
    </row>
    <row r="6" spans="1:10" s="15" customFormat="1" ht="15.75">
      <c r="A6" s="35" t="s">
        <v>333</v>
      </c>
      <c r="C6" s="20" t="s">
        <v>297</v>
      </c>
      <c r="D6" s="6" t="s">
        <v>298</v>
      </c>
      <c r="E6" s="6" t="s">
        <v>328</v>
      </c>
      <c r="F6" s="16"/>
      <c r="G6" s="112"/>
      <c r="H6" s="6" t="s">
        <v>322</v>
      </c>
      <c r="I6" s="16"/>
      <c r="J6" s="6" t="s">
        <v>361</v>
      </c>
    </row>
    <row r="7" spans="1:11" s="12" customFormat="1" ht="15.75">
      <c r="A7" s="41" t="s">
        <v>262</v>
      </c>
      <c r="B7" s="42">
        <v>198968.9</v>
      </c>
      <c r="C7" s="43">
        <v>200592259</v>
      </c>
      <c r="D7" s="43">
        <v>63139018</v>
      </c>
      <c r="E7" s="43">
        <v>249827990</v>
      </c>
      <c r="F7" s="43">
        <f>SUM(F9:F253)</f>
        <v>513559267</v>
      </c>
      <c r="G7" s="68">
        <v>472812134</v>
      </c>
      <c r="H7" s="122">
        <f>SUM(H9:H271)</f>
        <v>13801298</v>
      </c>
      <c r="I7" s="122">
        <f>SUM(I9:I271)</f>
        <v>527360565</v>
      </c>
      <c r="J7" s="122">
        <f>SUM(J9:J271)</f>
        <v>363065989</v>
      </c>
      <c r="K7" s="122">
        <f>SUM(K9:K271)</f>
        <v>890426554</v>
      </c>
    </row>
    <row r="8" spans="1:9" s="21" customFormat="1" ht="15">
      <c r="A8" s="29"/>
      <c r="B8" s="22"/>
      <c r="F8" s="23"/>
      <c r="G8" s="112"/>
      <c r="H8" s="24"/>
      <c r="I8" s="23"/>
    </row>
    <row r="9" spans="1:14" ht="15.75">
      <c r="A9" s="115" t="s">
        <v>2</v>
      </c>
      <c r="B9" s="111">
        <v>127.1</v>
      </c>
      <c r="C9" s="116">
        <v>109334</v>
      </c>
      <c r="D9" s="117">
        <v>33406</v>
      </c>
      <c r="E9" s="116">
        <v>156849</v>
      </c>
      <c r="F9" s="12">
        <f>C9+E9+D9</f>
        <v>299589</v>
      </c>
      <c r="G9" s="112">
        <v>417154</v>
      </c>
      <c r="H9" s="121">
        <f aca="true" t="shared" si="0" ref="H9:H72">IF(G9*$H$4&gt;F9,ROUND(G9*$H$4,0)-F9,0)</f>
        <v>54992</v>
      </c>
      <c r="I9" s="12">
        <f aca="true" t="shared" si="1" ref="I9:I72">F9+H9</f>
        <v>354581</v>
      </c>
      <c r="J9" s="116">
        <v>198518</v>
      </c>
      <c r="K9" s="116">
        <v>553099</v>
      </c>
      <c r="N9" s="116"/>
    </row>
    <row r="10" spans="1:14" ht="15.75">
      <c r="A10" s="115" t="s">
        <v>3</v>
      </c>
      <c r="B10" s="111">
        <v>118.8</v>
      </c>
      <c r="C10" s="116">
        <v>0</v>
      </c>
      <c r="D10" s="117">
        <v>0</v>
      </c>
      <c r="E10" s="116">
        <v>319707</v>
      </c>
      <c r="F10" s="12">
        <f aca="true" t="shared" si="2" ref="F10:F73">C10+E10+D10</f>
        <v>319707</v>
      </c>
      <c r="G10" s="112">
        <v>460844</v>
      </c>
      <c r="H10" s="121">
        <f t="shared" si="0"/>
        <v>72010</v>
      </c>
      <c r="I10" s="12">
        <f t="shared" si="1"/>
        <v>391717</v>
      </c>
      <c r="J10" s="116">
        <v>230563</v>
      </c>
      <c r="K10" s="116">
        <v>622280</v>
      </c>
      <c r="N10" s="116"/>
    </row>
    <row r="11" spans="1:14" ht="15.75">
      <c r="A11" s="115" t="s">
        <v>4</v>
      </c>
      <c r="B11" s="111">
        <v>255.1</v>
      </c>
      <c r="C11" s="116">
        <v>115137</v>
      </c>
      <c r="D11" s="117">
        <v>9763</v>
      </c>
      <c r="E11" s="116">
        <v>381258</v>
      </c>
      <c r="F11" s="12">
        <f t="shared" si="2"/>
        <v>506158</v>
      </c>
      <c r="G11" s="112">
        <v>660144</v>
      </c>
      <c r="H11" s="121">
        <f t="shared" si="0"/>
        <v>54964</v>
      </c>
      <c r="I11" s="12">
        <f t="shared" si="1"/>
        <v>561122</v>
      </c>
      <c r="J11" s="116">
        <v>455727</v>
      </c>
      <c r="K11" s="116">
        <v>1016849</v>
      </c>
      <c r="N11" s="116"/>
    </row>
    <row r="12" spans="1:14" ht="15.75">
      <c r="A12" s="115" t="s">
        <v>5</v>
      </c>
      <c r="B12" s="111">
        <v>744.9</v>
      </c>
      <c r="C12" s="116">
        <v>2165499</v>
      </c>
      <c r="D12" s="117">
        <v>685554</v>
      </c>
      <c r="E12" s="116">
        <v>1269464</v>
      </c>
      <c r="F12" s="12">
        <f t="shared" si="2"/>
        <v>4120517</v>
      </c>
      <c r="G12" s="112">
        <v>3821672</v>
      </c>
      <c r="H12" s="121">
        <f t="shared" si="0"/>
        <v>0</v>
      </c>
      <c r="I12" s="12">
        <f t="shared" si="1"/>
        <v>4120517</v>
      </c>
      <c r="J12" s="116">
        <v>673695</v>
      </c>
      <c r="K12" s="116">
        <v>4794212</v>
      </c>
      <c r="N12" s="116"/>
    </row>
    <row r="13" spans="1:14" ht="15.75">
      <c r="A13" s="115" t="s">
        <v>6</v>
      </c>
      <c r="B13" s="111">
        <v>293.7</v>
      </c>
      <c r="C13" s="116">
        <v>562524</v>
      </c>
      <c r="D13" s="117">
        <v>156140</v>
      </c>
      <c r="E13" s="116">
        <v>505329</v>
      </c>
      <c r="F13" s="12">
        <f t="shared" si="2"/>
        <v>1223993</v>
      </c>
      <c r="G13" s="112">
        <v>1298605</v>
      </c>
      <c r="H13" s="121">
        <f t="shared" si="0"/>
        <v>0</v>
      </c>
      <c r="I13" s="12">
        <f t="shared" si="1"/>
        <v>1223993</v>
      </c>
      <c r="J13" s="116">
        <v>379787</v>
      </c>
      <c r="K13" s="116">
        <v>1603780</v>
      </c>
      <c r="N13" s="116"/>
    </row>
    <row r="14" spans="1:14" ht="15.75">
      <c r="A14" s="115" t="s">
        <v>7</v>
      </c>
      <c r="B14" s="111">
        <v>756.6</v>
      </c>
      <c r="C14" s="116">
        <v>0</v>
      </c>
      <c r="D14" s="117">
        <v>0</v>
      </c>
      <c r="E14" s="116">
        <v>0</v>
      </c>
      <c r="F14" s="12">
        <f t="shared" si="2"/>
        <v>0</v>
      </c>
      <c r="G14" s="112">
        <v>0</v>
      </c>
      <c r="H14" s="121">
        <f t="shared" si="0"/>
        <v>0</v>
      </c>
      <c r="I14" s="12">
        <f t="shared" si="1"/>
        <v>0</v>
      </c>
      <c r="J14" s="116">
        <v>3361803</v>
      </c>
      <c r="K14" s="116">
        <v>3361803</v>
      </c>
      <c r="N14" s="116"/>
    </row>
    <row r="15" spans="1:14" ht="15.75">
      <c r="A15" s="115" t="s">
        <v>8</v>
      </c>
      <c r="B15" s="111">
        <v>2436.7</v>
      </c>
      <c r="C15" s="116">
        <v>1708054</v>
      </c>
      <c r="D15" s="117">
        <v>477301</v>
      </c>
      <c r="E15" s="116">
        <v>0</v>
      </c>
      <c r="F15" s="12">
        <f t="shared" si="2"/>
        <v>2185355</v>
      </c>
      <c r="G15" s="112">
        <v>3467629</v>
      </c>
      <c r="H15" s="121">
        <f t="shared" si="0"/>
        <v>762130</v>
      </c>
      <c r="I15" s="12">
        <f t="shared" si="1"/>
        <v>2947485</v>
      </c>
      <c r="J15" s="116">
        <v>3969038</v>
      </c>
      <c r="K15" s="116">
        <v>6916523</v>
      </c>
      <c r="N15" s="116"/>
    </row>
    <row r="16" spans="1:14" ht="15.75">
      <c r="A16" s="115" t="s">
        <v>9</v>
      </c>
      <c r="B16" s="111">
        <v>315.1</v>
      </c>
      <c r="C16" s="116">
        <v>0</v>
      </c>
      <c r="D16" s="117">
        <v>0</v>
      </c>
      <c r="E16" s="116">
        <v>428484</v>
      </c>
      <c r="F16" s="12">
        <f t="shared" si="2"/>
        <v>428484</v>
      </c>
      <c r="G16" s="112">
        <v>681397</v>
      </c>
      <c r="H16" s="121">
        <f t="shared" si="0"/>
        <v>150703</v>
      </c>
      <c r="I16" s="12">
        <f t="shared" si="1"/>
        <v>579187</v>
      </c>
      <c r="J16" s="116">
        <v>610907</v>
      </c>
      <c r="K16" s="116">
        <v>1190094</v>
      </c>
      <c r="N16" s="116"/>
    </row>
    <row r="17" spans="1:14" ht="15.75">
      <c r="A17" s="115" t="s">
        <v>10</v>
      </c>
      <c r="B17" s="111">
        <v>524</v>
      </c>
      <c r="C17" s="116">
        <v>1259518</v>
      </c>
      <c r="D17" s="117">
        <v>400703</v>
      </c>
      <c r="E17" s="116">
        <v>969832</v>
      </c>
      <c r="F17" s="12">
        <f t="shared" si="2"/>
        <v>2630053</v>
      </c>
      <c r="G17" s="112">
        <v>2411844</v>
      </c>
      <c r="H17" s="121">
        <f t="shared" si="0"/>
        <v>0</v>
      </c>
      <c r="I17" s="12">
        <f t="shared" si="1"/>
        <v>2630053</v>
      </c>
      <c r="J17" s="116">
        <v>555461</v>
      </c>
      <c r="K17" s="116">
        <v>3185514</v>
      </c>
      <c r="N17" s="116"/>
    </row>
    <row r="18" spans="1:14" ht="15.75">
      <c r="A18" s="115" t="s">
        <v>11</v>
      </c>
      <c r="B18" s="111">
        <v>253.2</v>
      </c>
      <c r="C18" s="116">
        <v>15081</v>
      </c>
      <c r="D18" s="117">
        <v>0</v>
      </c>
      <c r="E18" s="116">
        <v>440337</v>
      </c>
      <c r="F18" s="12">
        <f t="shared" si="2"/>
        <v>455418</v>
      </c>
      <c r="G18" s="112">
        <v>619023</v>
      </c>
      <c r="H18" s="121">
        <f t="shared" si="0"/>
        <v>70752</v>
      </c>
      <c r="I18" s="12">
        <f t="shared" si="1"/>
        <v>526170</v>
      </c>
      <c r="J18" s="116">
        <v>513448</v>
      </c>
      <c r="K18" s="116">
        <v>1039618</v>
      </c>
      <c r="N18" s="116"/>
    </row>
    <row r="19" spans="1:14" ht="15.75">
      <c r="A19" s="115" t="s">
        <v>12</v>
      </c>
      <c r="B19" s="111">
        <v>1099.9</v>
      </c>
      <c r="C19" s="116">
        <v>0</v>
      </c>
      <c r="D19" s="117">
        <v>0</v>
      </c>
      <c r="E19" s="116">
        <v>926777</v>
      </c>
      <c r="F19" s="12">
        <f t="shared" si="2"/>
        <v>926777</v>
      </c>
      <c r="G19" s="112">
        <v>867442</v>
      </c>
      <c r="H19" s="121">
        <f t="shared" si="0"/>
        <v>0</v>
      </c>
      <c r="I19" s="12">
        <f t="shared" si="1"/>
        <v>926777</v>
      </c>
      <c r="J19" s="116">
        <v>2297097</v>
      </c>
      <c r="K19" s="116">
        <v>3223874</v>
      </c>
      <c r="N19" s="116"/>
    </row>
    <row r="20" spans="1:14" ht="15.75">
      <c r="A20" s="115" t="s">
        <v>13</v>
      </c>
      <c r="B20" s="111">
        <v>909.5</v>
      </c>
      <c r="C20" s="116">
        <v>624299</v>
      </c>
      <c r="D20" s="117">
        <v>88412</v>
      </c>
      <c r="E20" s="116">
        <v>785527</v>
      </c>
      <c r="F20" s="12">
        <f t="shared" si="2"/>
        <v>1498238</v>
      </c>
      <c r="G20" s="112">
        <v>1546152</v>
      </c>
      <c r="H20" s="121">
        <f t="shared" si="0"/>
        <v>0</v>
      </c>
      <c r="I20" s="12">
        <f t="shared" si="1"/>
        <v>1498238</v>
      </c>
      <c r="J20" s="116">
        <v>1571187</v>
      </c>
      <c r="K20" s="116">
        <v>3069425</v>
      </c>
      <c r="N20" s="116"/>
    </row>
    <row r="21" spans="1:14" ht="15.75">
      <c r="A21" s="115" t="s">
        <v>14</v>
      </c>
      <c r="B21" s="111">
        <v>747.9</v>
      </c>
      <c r="C21" s="116">
        <v>836795</v>
      </c>
      <c r="D21" s="117">
        <v>156969</v>
      </c>
      <c r="E21" s="116">
        <v>1000923</v>
      </c>
      <c r="F21" s="12">
        <f t="shared" si="2"/>
        <v>1994687</v>
      </c>
      <c r="G21" s="112">
        <v>2298113</v>
      </c>
      <c r="H21" s="121">
        <f t="shared" si="0"/>
        <v>0</v>
      </c>
      <c r="I21" s="12">
        <f t="shared" si="1"/>
        <v>1994687</v>
      </c>
      <c r="J21" s="116">
        <v>1207751</v>
      </c>
      <c r="K21" s="116">
        <v>3202438</v>
      </c>
      <c r="N21" s="116"/>
    </row>
    <row r="22" spans="1:14" ht="15.75">
      <c r="A22" s="115" t="s">
        <v>15</v>
      </c>
      <c r="B22" s="111">
        <v>1294.2</v>
      </c>
      <c r="C22" s="116">
        <v>1373974</v>
      </c>
      <c r="D22" s="117">
        <v>400982</v>
      </c>
      <c r="E22" s="116">
        <v>1646228</v>
      </c>
      <c r="F22" s="12">
        <f t="shared" si="2"/>
        <v>3421184</v>
      </c>
      <c r="G22" s="112">
        <v>3250783</v>
      </c>
      <c r="H22" s="121">
        <f t="shared" si="0"/>
        <v>0</v>
      </c>
      <c r="I22" s="12">
        <f t="shared" si="1"/>
        <v>3421184</v>
      </c>
      <c r="J22" s="116">
        <v>1960589</v>
      </c>
      <c r="K22" s="116">
        <v>5381773</v>
      </c>
      <c r="N22" s="116"/>
    </row>
    <row r="23" spans="1:14" ht="15.75">
      <c r="A23" s="115" t="s">
        <v>16</v>
      </c>
      <c r="B23" s="111">
        <v>409.7</v>
      </c>
      <c r="C23" s="116">
        <v>0</v>
      </c>
      <c r="D23" s="117">
        <v>0</v>
      </c>
      <c r="E23" s="116">
        <v>0</v>
      </c>
      <c r="F23" s="12">
        <f t="shared" si="2"/>
        <v>0</v>
      </c>
      <c r="G23" s="112">
        <v>0</v>
      </c>
      <c r="H23" s="121">
        <f t="shared" si="0"/>
        <v>0</v>
      </c>
      <c r="I23" s="12">
        <f t="shared" si="1"/>
        <v>0</v>
      </c>
      <c r="J23" s="116">
        <v>2315480</v>
      </c>
      <c r="K23" s="116">
        <v>2315480</v>
      </c>
      <c r="N23" s="116"/>
    </row>
    <row r="24" spans="1:14" ht="15.75">
      <c r="A24" s="115" t="s">
        <v>17</v>
      </c>
      <c r="B24" s="111">
        <v>124.5</v>
      </c>
      <c r="C24" s="116">
        <v>37008</v>
      </c>
      <c r="D24" s="117">
        <v>0</v>
      </c>
      <c r="E24" s="116">
        <v>239392</v>
      </c>
      <c r="F24" s="12">
        <f t="shared" si="2"/>
        <v>276400</v>
      </c>
      <c r="G24" s="112">
        <v>446778</v>
      </c>
      <c r="H24" s="121">
        <f t="shared" si="0"/>
        <v>103361</v>
      </c>
      <c r="I24" s="12">
        <f t="shared" si="1"/>
        <v>379761</v>
      </c>
      <c r="J24" s="116">
        <v>249404</v>
      </c>
      <c r="K24" s="116">
        <v>629165</v>
      </c>
      <c r="N24" s="116"/>
    </row>
    <row r="25" spans="1:14" ht="15.75">
      <c r="A25" s="115" t="s">
        <v>18</v>
      </c>
      <c r="B25" s="111">
        <v>3610.7</v>
      </c>
      <c r="C25" s="116">
        <v>0</v>
      </c>
      <c r="D25" s="117">
        <v>0</v>
      </c>
      <c r="E25" s="116">
        <v>0</v>
      </c>
      <c r="F25" s="12">
        <f t="shared" si="2"/>
        <v>0</v>
      </c>
      <c r="G25" s="112">
        <v>2866863</v>
      </c>
      <c r="H25" s="121">
        <f t="shared" si="0"/>
        <v>2436834</v>
      </c>
      <c r="I25" s="12">
        <f t="shared" si="1"/>
        <v>2436834</v>
      </c>
      <c r="J25" s="116">
        <v>7479772</v>
      </c>
      <c r="K25" s="116">
        <v>9916606</v>
      </c>
      <c r="N25" s="116"/>
    </row>
    <row r="26" spans="1:14" ht="15.75">
      <c r="A26" s="115" t="s">
        <v>19</v>
      </c>
      <c r="B26" s="111">
        <v>1178.7</v>
      </c>
      <c r="C26" s="116">
        <v>1956088</v>
      </c>
      <c r="D26" s="117">
        <v>629225</v>
      </c>
      <c r="E26" s="116">
        <v>1837309</v>
      </c>
      <c r="F26" s="12">
        <f t="shared" si="2"/>
        <v>4422622</v>
      </c>
      <c r="G26" s="112">
        <v>3961612</v>
      </c>
      <c r="H26" s="121">
        <f t="shared" si="0"/>
        <v>0</v>
      </c>
      <c r="I26" s="12">
        <f t="shared" si="1"/>
        <v>4422622</v>
      </c>
      <c r="J26" s="116">
        <v>1521587</v>
      </c>
      <c r="K26" s="116">
        <v>5944209</v>
      </c>
      <c r="N26" s="116"/>
    </row>
    <row r="27" spans="1:14" ht="15.75">
      <c r="A27" s="115" t="s">
        <v>20</v>
      </c>
      <c r="B27" s="111">
        <v>247.3</v>
      </c>
      <c r="C27" s="116">
        <v>541607</v>
      </c>
      <c r="D27" s="117">
        <v>200026</v>
      </c>
      <c r="E27" s="116">
        <v>472556</v>
      </c>
      <c r="F27" s="12">
        <f t="shared" si="2"/>
        <v>1214189</v>
      </c>
      <c r="G27" s="112">
        <v>938898</v>
      </c>
      <c r="H27" s="121">
        <f t="shared" si="0"/>
        <v>0</v>
      </c>
      <c r="I27" s="12">
        <f t="shared" si="1"/>
        <v>1214189</v>
      </c>
      <c r="J27" s="116">
        <v>251231</v>
      </c>
      <c r="K27" s="116">
        <v>1465420</v>
      </c>
      <c r="N27" s="116"/>
    </row>
    <row r="28" spans="1:14" ht="15.75">
      <c r="A28" s="115" t="s">
        <v>21</v>
      </c>
      <c r="B28" s="111">
        <v>30.4</v>
      </c>
      <c r="C28" s="116">
        <v>34894</v>
      </c>
      <c r="D28" s="117">
        <v>6932</v>
      </c>
      <c r="E28" s="116">
        <v>51258</v>
      </c>
      <c r="F28" s="12">
        <f t="shared" si="2"/>
        <v>93084</v>
      </c>
      <c r="G28" s="112">
        <v>117924</v>
      </c>
      <c r="H28" s="121">
        <f t="shared" si="0"/>
        <v>7151</v>
      </c>
      <c r="I28" s="12">
        <f t="shared" si="1"/>
        <v>100235</v>
      </c>
      <c r="J28" s="116">
        <v>48540</v>
      </c>
      <c r="K28" s="116">
        <v>148775</v>
      </c>
      <c r="N28" s="116"/>
    </row>
    <row r="29" spans="1:14" ht="15.75">
      <c r="A29" s="115" t="s">
        <v>22</v>
      </c>
      <c r="B29" s="111">
        <v>1409.4</v>
      </c>
      <c r="C29" s="116">
        <v>5186071</v>
      </c>
      <c r="D29" s="117">
        <v>1704458</v>
      </c>
      <c r="E29" s="116">
        <v>3110118</v>
      </c>
      <c r="F29" s="12">
        <f t="shared" si="2"/>
        <v>10000647</v>
      </c>
      <c r="G29" s="112">
        <v>8642713</v>
      </c>
      <c r="H29" s="121">
        <f t="shared" si="0"/>
        <v>0</v>
      </c>
      <c r="I29" s="12">
        <f t="shared" si="1"/>
        <v>10000647</v>
      </c>
      <c r="J29" s="116">
        <v>867327</v>
      </c>
      <c r="K29" s="116">
        <v>10867974</v>
      </c>
      <c r="N29" s="116"/>
    </row>
    <row r="30" spans="1:14" ht="15.75">
      <c r="A30" s="115" t="s">
        <v>23</v>
      </c>
      <c r="B30" s="111">
        <v>394.7</v>
      </c>
      <c r="C30" s="116">
        <v>486124</v>
      </c>
      <c r="D30" s="117">
        <v>126328</v>
      </c>
      <c r="E30" s="116">
        <v>718090</v>
      </c>
      <c r="F30" s="12">
        <f t="shared" si="2"/>
        <v>1330542</v>
      </c>
      <c r="G30" s="112">
        <v>1138101</v>
      </c>
      <c r="H30" s="121">
        <f t="shared" si="0"/>
        <v>0</v>
      </c>
      <c r="I30" s="12">
        <f t="shared" si="1"/>
        <v>1330542</v>
      </c>
      <c r="J30" s="116">
        <v>593895</v>
      </c>
      <c r="K30" s="116">
        <v>1924437</v>
      </c>
      <c r="N30" s="116"/>
    </row>
    <row r="31" spans="1:14" ht="15.75">
      <c r="A31" s="115" t="s">
        <v>24</v>
      </c>
      <c r="B31" s="111">
        <v>534.6</v>
      </c>
      <c r="C31" s="116">
        <v>1264099</v>
      </c>
      <c r="D31" s="117">
        <v>396090</v>
      </c>
      <c r="E31" s="116">
        <v>813767</v>
      </c>
      <c r="F31" s="12">
        <f t="shared" si="2"/>
        <v>2473956</v>
      </c>
      <c r="G31" s="112">
        <v>2221552</v>
      </c>
      <c r="H31" s="121">
        <f t="shared" si="0"/>
        <v>0</v>
      </c>
      <c r="I31" s="12">
        <f t="shared" si="1"/>
        <v>2473956</v>
      </c>
      <c r="J31" s="116">
        <v>579414</v>
      </c>
      <c r="K31" s="116">
        <v>3053370</v>
      </c>
      <c r="N31" s="116"/>
    </row>
    <row r="32" spans="1:14" ht="15.75">
      <c r="A32" s="115" t="s">
        <v>25</v>
      </c>
      <c r="B32" s="111">
        <v>1745.7</v>
      </c>
      <c r="C32" s="116">
        <v>2378097</v>
      </c>
      <c r="D32" s="117">
        <v>942224</v>
      </c>
      <c r="E32" s="116">
        <v>997472</v>
      </c>
      <c r="F32" s="12">
        <f t="shared" si="2"/>
        <v>4317793</v>
      </c>
      <c r="G32" s="112">
        <v>3368768</v>
      </c>
      <c r="H32" s="121">
        <f t="shared" si="0"/>
        <v>0</v>
      </c>
      <c r="I32" s="12">
        <f t="shared" si="1"/>
        <v>4317793</v>
      </c>
      <c r="J32" s="116">
        <v>2243222</v>
      </c>
      <c r="K32" s="116">
        <v>6561015</v>
      </c>
      <c r="N32" s="116"/>
    </row>
    <row r="33" spans="1:14" ht="15.75">
      <c r="A33" s="115" t="s">
        <v>26</v>
      </c>
      <c r="B33" s="111">
        <v>232.6</v>
      </c>
      <c r="C33" s="116">
        <v>0</v>
      </c>
      <c r="D33" s="117">
        <v>0</v>
      </c>
      <c r="E33" s="116">
        <v>338970</v>
      </c>
      <c r="F33" s="12">
        <f t="shared" si="2"/>
        <v>338970</v>
      </c>
      <c r="G33" s="112">
        <v>547312</v>
      </c>
      <c r="H33" s="121">
        <f t="shared" si="0"/>
        <v>126245</v>
      </c>
      <c r="I33" s="12">
        <f t="shared" si="1"/>
        <v>465215</v>
      </c>
      <c r="J33" s="116">
        <v>484102</v>
      </c>
      <c r="K33" s="116">
        <v>949317</v>
      </c>
      <c r="N33" s="116"/>
    </row>
    <row r="34" spans="1:14" ht="15.75">
      <c r="A34" s="115" t="s">
        <v>27</v>
      </c>
      <c r="B34" s="111">
        <v>738.7</v>
      </c>
      <c r="C34" s="116">
        <v>821095</v>
      </c>
      <c r="D34" s="117">
        <v>259025</v>
      </c>
      <c r="E34" s="116">
        <v>628716</v>
      </c>
      <c r="F34" s="12">
        <f t="shared" si="2"/>
        <v>1708836</v>
      </c>
      <c r="G34" s="112">
        <v>903553</v>
      </c>
      <c r="H34" s="121">
        <f t="shared" si="0"/>
        <v>0</v>
      </c>
      <c r="I34" s="12">
        <f t="shared" si="1"/>
        <v>1708836</v>
      </c>
      <c r="J34" s="116">
        <v>1088913</v>
      </c>
      <c r="K34" s="116">
        <v>2797749</v>
      </c>
      <c r="N34" s="116"/>
    </row>
    <row r="35" spans="1:14" ht="15.75">
      <c r="A35" s="115" t="s">
        <v>28</v>
      </c>
      <c r="B35" s="111">
        <v>128.5</v>
      </c>
      <c r="C35" s="116">
        <v>0</v>
      </c>
      <c r="D35" s="117">
        <v>0</v>
      </c>
      <c r="E35" s="116">
        <v>0</v>
      </c>
      <c r="F35" s="12">
        <f t="shared" si="2"/>
        <v>0</v>
      </c>
      <c r="G35" s="112">
        <v>0</v>
      </c>
      <c r="H35" s="121">
        <f t="shared" si="0"/>
        <v>0</v>
      </c>
      <c r="I35" s="12">
        <f t="shared" si="1"/>
        <v>0</v>
      </c>
      <c r="J35" s="116">
        <v>898752</v>
      </c>
      <c r="K35" s="116">
        <v>898752</v>
      </c>
      <c r="N35" s="116"/>
    </row>
    <row r="36" spans="1:14" ht="15.75">
      <c r="A36" s="115" t="s">
        <v>29</v>
      </c>
      <c r="B36" s="111">
        <v>455.9</v>
      </c>
      <c r="C36" s="116">
        <v>0</v>
      </c>
      <c r="D36" s="117">
        <v>0</v>
      </c>
      <c r="E36" s="116">
        <v>860810</v>
      </c>
      <c r="F36" s="12">
        <f t="shared" si="2"/>
        <v>860810</v>
      </c>
      <c r="G36" s="112">
        <v>898990</v>
      </c>
      <c r="H36" s="121">
        <f t="shared" si="0"/>
        <v>0</v>
      </c>
      <c r="I36" s="12">
        <f t="shared" si="1"/>
        <v>860810</v>
      </c>
      <c r="J36" s="116">
        <v>1104308</v>
      </c>
      <c r="K36" s="116">
        <v>1965118</v>
      </c>
      <c r="N36" s="116"/>
    </row>
    <row r="37" spans="1:14" ht="15.75">
      <c r="A37" s="115" t="s">
        <v>30</v>
      </c>
      <c r="B37" s="111">
        <v>115.3</v>
      </c>
      <c r="C37" s="116">
        <v>0</v>
      </c>
      <c r="D37" s="117">
        <v>0</v>
      </c>
      <c r="E37" s="116">
        <v>103260</v>
      </c>
      <c r="F37" s="12">
        <f t="shared" si="2"/>
        <v>103260</v>
      </c>
      <c r="G37" s="112">
        <v>112072</v>
      </c>
      <c r="H37" s="121">
        <f t="shared" si="0"/>
        <v>0</v>
      </c>
      <c r="I37" s="12">
        <f t="shared" si="1"/>
        <v>103260</v>
      </c>
      <c r="J37" s="116">
        <v>244694</v>
      </c>
      <c r="K37" s="116">
        <v>347954</v>
      </c>
      <c r="N37" s="116"/>
    </row>
    <row r="38" spans="1:14" ht="15.75">
      <c r="A38" s="115" t="s">
        <v>31</v>
      </c>
      <c r="B38" s="111">
        <v>1095</v>
      </c>
      <c r="C38" s="116">
        <v>2622186</v>
      </c>
      <c r="D38" s="117">
        <v>802526</v>
      </c>
      <c r="E38" s="116">
        <v>714444</v>
      </c>
      <c r="F38" s="12">
        <f t="shared" si="2"/>
        <v>4139156</v>
      </c>
      <c r="G38" s="112">
        <v>3029701</v>
      </c>
      <c r="H38" s="121">
        <f t="shared" si="0"/>
        <v>0</v>
      </c>
      <c r="I38" s="12">
        <f t="shared" si="1"/>
        <v>4139156</v>
      </c>
      <c r="J38" s="116">
        <v>1195567</v>
      </c>
      <c r="K38" s="116">
        <v>5334723</v>
      </c>
      <c r="N38" s="116"/>
    </row>
    <row r="39" spans="1:14" ht="15.75">
      <c r="A39" s="115" t="s">
        <v>32</v>
      </c>
      <c r="B39" s="111">
        <v>0</v>
      </c>
      <c r="C39" s="116">
        <v>0</v>
      </c>
      <c r="D39" s="117">
        <v>0</v>
      </c>
      <c r="E39" s="116">
        <v>0</v>
      </c>
      <c r="F39" s="12">
        <f t="shared" si="2"/>
        <v>0</v>
      </c>
      <c r="G39" s="112">
        <v>0</v>
      </c>
      <c r="H39" s="121">
        <f t="shared" si="0"/>
        <v>0</v>
      </c>
      <c r="I39" s="12">
        <f t="shared" si="1"/>
        <v>0</v>
      </c>
      <c r="J39" s="116">
        <v>17278</v>
      </c>
      <c r="K39" s="116">
        <v>17278</v>
      </c>
      <c r="N39" s="116"/>
    </row>
    <row r="40" spans="1:14" ht="15.75">
      <c r="A40" s="115" t="s">
        <v>33</v>
      </c>
      <c r="B40" s="111">
        <v>447.8</v>
      </c>
      <c r="C40" s="116">
        <v>81437</v>
      </c>
      <c r="D40" s="117">
        <v>0</v>
      </c>
      <c r="E40" s="116">
        <v>822072</v>
      </c>
      <c r="F40" s="12">
        <f t="shared" si="2"/>
        <v>903509</v>
      </c>
      <c r="G40" s="112">
        <v>1404588</v>
      </c>
      <c r="H40" s="121">
        <f t="shared" si="0"/>
        <v>290391</v>
      </c>
      <c r="I40" s="12">
        <f t="shared" si="1"/>
        <v>1193900</v>
      </c>
      <c r="J40" s="116">
        <v>867859</v>
      </c>
      <c r="K40" s="116">
        <v>2061759</v>
      </c>
      <c r="N40" s="116"/>
    </row>
    <row r="41" spans="1:14" ht="15.75">
      <c r="A41" s="115" t="s">
        <v>34</v>
      </c>
      <c r="B41" s="111">
        <v>510.1</v>
      </c>
      <c r="C41" s="116">
        <v>748760</v>
      </c>
      <c r="D41" s="117">
        <v>221761</v>
      </c>
      <c r="E41" s="116">
        <v>785295</v>
      </c>
      <c r="F41" s="12">
        <f t="shared" si="2"/>
        <v>1755816</v>
      </c>
      <c r="G41" s="112">
        <v>1761584</v>
      </c>
      <c r="H41" s="121">
        <f t="shared" si="0"/>
        <v>0</v>
      </c>
      <c r="I41" s="12">
        <f t="shared" si="1"/>
        <v>1755816</v>
      </c>
      <c r="J41" s="116">
        <v>709036</v>
      </c>
      <c r="K41" s="116">
        <v>2464852</v>
      </c>
      <c r="N41" s="116"/>
    </row>
    <row r="42" spans="1:14" ht="15.75">
      <c r="A42" s="115" t="s">
        <v>35</v>
      </c>
      <c r="B42" s="111">
        <v>604.1</v>
      </c>
      <c r="C42" s="116">
        <v>486379</v>
      </c>
      <c r="D42" s="117">
        <v>120029</v>
      </c>
      <c r="E42" s="116">
        <v>609370</v>
      </c>
      <c r="F42" s="12">
        <f t="shared" si="2"/>
        <v>1215778</v>
      </c>
      <c r="G42" s="112">
        <v>1133580</v>
      </c>
      <c r="H42" s="121">
        <f t="shared" si="0"/>
        <v>0</v>
      </c>
      <c r="I42" s="12">
        <f t="shared" si="1"/>
        <v>1215778</v>
      </c>
      <c r="J42" s="116">
        <v>982296</v>
      </c>
      <c r="K42" s="116">
        <v>2198074</v>
      </c>
      <c r="N42" s="116"/>
    </row>
    <row r="43" spans="1:14" ht="15.75">
      <c r="A43" s="115" t="s">
        <v>36</v>
      </c>
      <c r="B43" s="111">
        <v>298.3</v>
      </c>
      <c r="C43" s="116">
        <v>0</v>
      </c>
      <c r="D43" s="117">
        <v>0</v>
      </c>
      <c r="E43" s="116">
        <v>210286</v>
      </c>
      <c r="F43" s="12">
        <f t="shared" si="2"/>
        <v>210286</v>
      </c>
      <c r="G43" s="112">
        <v>349088</v>
      </c>
      <c r="H43" s="121">
        <f t="shared" si="0"/>
        <v>86439</v>
      </c>
      <c r="I43" s="12">
        <f t="shared" si="1"/>
        <v>296725</v>
      </c>
      <c r="J43" s="116">
        <v>630183</v>
      </c>
      <c r="K43" s="116">
        <v>926908</v>
      </c>
      <c r="N43" s="116"/>
    </row>
    <row r="44" spans="1:14" ht="15.75">
      <c r="A44" s="115" t="s">
        <v>37</v>
      </c>
      <c r="B44" s="111">
        <v>91.7</v>
      </c>
      <c r="C44" s="116">
        <v>0</v>
      </c>
      <c r="D44" s="117">
        <v>0</v>
      </c>
      <c r="E44" s="116">
        <v>0</v>
      </c>
      <c r="F44" s="12">
        <f t="shared" si="2"/>
        <v>0</v>
      </c>
      <c r="G44" s="112">
        <v>0</v>
      </c>
      <c r="H44" s="121">
        <f t="shared" si="0"/>
        <v>0</v>
      </c>
      <c r="I44" s="12">
        <f t="shared" si="1"/>
        <v>0</v>
      </c>
      <c r="J44" s="116">
        <v>660459</v>
      </c>
      <c r="K44" s="116">
        <v>660459</v>
      </c>
      <c r="N44" s="116"/>
    </row>
    <row r="45" spans="1:14" ht="15.75">
      <c r="A45" s="115" t="s">
        <v>38</v>
      </c>
      <c r="B45" s="111">
        <v>133.1</v>
      </c>
      <c r="C45" s="116">
        <v>0</v>
      </c>
      <c r="D45" s="117">
        <v>0</v>
      </c>
      <c r="E45" s="116">
        <v>0</v>
      </c>
      <c r="F45" s="12">
        <f t="shared" si="2"/>
        <v>0</v>
      </c>
      <c r="G45" s="112">
        <v>0</v>
      </c>
      <c r="H45" s="121">
        <f t="shared" si="0"/>
        <v>0</v>
      </c>
      <c r="I45" s="12">
        <f t="shared" si="1"/>
        <v>0</v>
      </c>
      <c r="J45" s="116">
        <v>910080</v>
      </c>
      <c r="K45" s="116">
        <v>910080</v>
      </c>
      <c r="N45" s="116"/>
    </row>
    <row r="46" spans="1:14" ht="15.75">
      <c r="A46" s="115" t="s">
        <v>39</v>
      </c>
      <c r="B46" s="111">
        <v>813</v>
      </c>
      <c r="C46" s="116">
        <v>2909873</v>
      </c>
      <c r="D46" s="117">
        <v>932731</v>
      </c>
      <c r="E46" s="116">
        <v>1544761</v>
      </c>
      <c r="F46" s="12">
        <f t="shared" si="2"/>
        <v>5387365</v>
      </c>
      <c r="G46" s="112">
        <v>4380576</v>
      </c>
      <c r="H46" s="121">
        <f t="shared" si="0"/>
        <v>0</v>
      </c>
      <c r="I46" s="12">
        <f t="shared" si="1"/>
        <v>5387365</v>
      </c>
      <c r="J46" s="116">
        <v>550777</v>
      </c>
      <c r="K46" s="116">
        <v>5938142</v>
      </c>
      <c r="N46" s="116"/>
    </row>
    <row r="47" spans="1:14" ht="15.75">
      <c r="A47" s="115" t="s">
        <v>40</v>
      </c>
      <c r="B47" s="111">
        <v>63.8</v>
      </c>
      <c r="C47" s="116">
        <v>5731</v>
      </c>
      <c r="D47" s="117">
        <v>0</v>
      </c>
      <c r="E47" s="116">
        <v>39904</v>
      </c>
      <c r="F47" s="12">
        <f t="shared" si="2"/>
        <v>45635</v>
      </c>
      <c r="G47" s="112">
        <v>71129</v>
      </c>
      <c r="H47" s="121">
        <f t="shared" si="0"/>
        <v>14825</v>
      </c>
      <c r="I47" s="12">
        <f t="shared" si="1"/>
        <v>60460</v>
      </c>
      <c r="J47" s="116">
        <v>126695</v>
      </c>
      <c r="K47" s="116">
        <v>187155</v>
      </c>
      <c r="N47" s="116"/>
    </row>
    <row r="48" spans="1:14" ht="15.75">
      <c r="A48" s="115" t="s">
        <v>41</v>
      </c>
      <c r="B48" s="111">
        <v>972.6</v>
      </c>
      <c r="C48" s="116">
        <v>1783145</v>
      </c>
      <c r="D48" s="117">
        <v>534492</v>
      </c>
      <c r="E48" s="116">
        <v>833611</v>
      </c>
      <c r="F48" s="12">
        <f t="shared" si="2"/>
        <v>3151248</v>
      </c>
      <c r="G48" s="112">
        <v>2135869</v>
      </c>
      <c r="H48" s="121">
        <f t="shared" si="0"/>
        <v>0</v>
      </c>
      <c r="I48" s="12">
        <f t="shared" si="1"/>
        <v>3151248</v>
      </c>
      <c r="J48" s="116">
        <v>1240251</v>
      </c>
      <c r="K48" s="116">
        <v>4391499</v>
      </c>
      <c r="N48" s="116"/>
    </row>
    <row r="49" spans="1:14" ht="15.75">
      <c r="A49" s="115" t="s">
        <v>42</v>
      </c>
      <c r="B49" s="111">
        <v>583.3</v>
      </c>
      <c r="C49" s="116">
        <v>27275</v>
      </c>
      <c r="D49" s="117">
        <v>0</v>
      </c>
      <c r="E49" s="116">
        <v>720931</v>
      </c>
      <c r="F49" s="12">
        <f t="shared" si="2"/>
        <v>748206</v>
      </c>
      <c r="G49" s="112">
        <v>946628</v>
      </c>
      <c r="H49" s="121">
        <f t="shared" si="0"/>
        <v>56428</v>
      </c>
      <c r="I49" s="12">
        <f t="shared" si="1"/>
        <v>804634</v>
      </c>
      <c r="J49" s="116">
        <v>1251229</v>
      </c>
      <c r="K49" s="116">
        <v>2055863</v>
      </c>
      <c r="N49" s="116"/>
    </row>
    <row r="50" spans="1:14" ht="15.75">
      <c r="A50" s="115" t="s">
        <v>43</v>
      </c>
      <c r="B50" s="111">
        <v>390.5</v>
      </c>
      <c r="C50" s="116">
        <v>343589</v>
      </c>
      <c r="D50" s="117">
        <v>141146</v>
      </c>
      <c r="E50" s="116">
        <v>350082</v>
      </c>
      <c r="F50" s="12">
        <f t="shared" si="2"/>
        <v>834817</v>
      </c>
      <c r="G50" s="112">
        <v>626769</v>
      </c>
      <c r="H50" s="121">
        <f t="shared" si="0"/>
        <v>0</v>
      </c>
      <c r="I50" s="12">
        <f t="shared" si="1"/>
        <v>834817</v>
      </c>
      <c r="J50" s="116">
        <v>571415</v>
      </c>
      <c r="K50" s="116">
        <v>1406232</v>
      </c>
      <c r="N50" s="116"/>
    </row>
    <row r="51" spans="1:14" ht="15.75">
      <c r="A51" s="115" t="s">
        <v>44</v>
      </c>
      <c r="B51" s="111">
        <v>1916.4</v>
      </c>
      <c r="C51" s="116">
        <v>5855177</v>
      </c>
      <c r="D51" s="117">
        <v>1702204</v>
      </c>
      <c r="E51" s="116">
        <v>3919124</v>
      </c>
      <c r="F51" s="12">
        <f t="shared" si="2"/>
        <v>11476505</v>
      </c>
      <c r="G51" s="112">
        <v>9507039</v>
      </c>
      <c r="H51" s="121">
        <f t="shared" si="0"/>
        <v>0</v>
      </c>
      <c r="I51" s="12">
        <f t="shared" si="1"/>
        <v>11476505</v>
      </c>
      <c r="J51" s="116">
        <v>1794720</v>
      </c>
      <c r="K51" s="116">
        <v>13271225</v>
      </c>
      <c r="N51" s="116"/>
    </row>
    <row r="52" spans="1:14" ht="15.75">
      <c r="A52" s="115" t="s">
        <v>45</v>
      </c>
      <c r="B52" s="111">
        <v>40.5</v>
      </c>
      <c r="C52" s="116">
        <v>0</v>
      </c>
      <c r="D52" s="117">
        <v>0</v>
      </c>
      <c r="E52" s="116">
        <v>73418</v>
      </c>
      <c r="F52" s="12">
        <f t="shared" si="2"/>
        <v>73418</v>
      </c>
      <c r="G52" s="112">
        <v>61988</v>
      </c>
      <c r="H52" s="121">
        <f t="shared" si="0"/>
        <v>0</v>
      </c>
      <c r="I52" s="12">
        <f t="shared" si="1"/>
        <v>73418</v>
      </c>
      <c r="J52" s="116">
        <v>91935</v>
      </c>
      <c r="K52" s="116">
        <v>165353</v>
      </c>
      <c r="N52" s="116"/>
    </row>
    <row r="53" spans="1:14" ht="15.75">
      <c r="A53" s="115" t="s">
        <v>46</v>
      </c>
      <c r="B53" s="111">
        <v>347.5</v>
      </c>
      <c r="C53" s="116">
        <v>909929</v>
      </c>
      <c r="D53" s="117">
        <v>303409</v>
      </c>
      <c r="E53" s="116">
        <v>685642</v>
      </c>
      <c r="F53" s="12">
        <f t="shared" si="2"/>
        <v>1898980</v>
      </c>
      <c r="G53" s="112">
        <v>1688616</v>
      </c>
      <c r="H53" s="121">
        <f t="shared" si="0"/>
        <v>0</v>
      </c>
      <c r="I53" s="12">
        <f t="shared" si="1"/>
        <v>1898980</v>
      </c>
      <c r="J53" s="116">
        <v>330688</v>
      </c>
      <c r="K53" s="116">
        <v>2229668</v>
      </c>
      <c r="N53" s="116"/>
    </row>
    <row r="54" spans="1:14" ht="15.75">
      <c r="A54" s="115" t="s">
        <v>47</v>
      </c>
      <c r="B54" s="111">
        <v>112.4</v>
      </c>
      <c r="C54" s="116">
        <v>136316</v>
      </c>
      <c r="D54" s="117">
        <v>67895</v>
      </c>
      <c r="E54" s="116">
        <v>204231</v>
      </c>
      <c r="F54" s="12">
        <f t="shared" si="2"/>
        <v>408442</v>
      </c>
      <c r="G54" s="112">
        <v>361029</v>
      </c>
      <c r="H54" s="121">
        <f t="shared" si="0"/>
        <v>0</v>
      </c>
      <c r="I54" s="12">
        <f t="shared" si="1"/>
        <v>408442</v>
      </c>
      <c r="J54" s="116">
        <v>137205</v>
      </c>
      <c r="K54" s="116">
        <v>545647</v>
      </c>
      <c r="N54" s="116"/>
    </row>
    <row r="55" spans="1:14" ht="15.75">
      <c r="A55" s="115" t="s">
        <v>48</v>
      </c>
      <c r="B55" s="111">
        <v>4976.1</v>
      </c>
      <c r="C55" s="116">
        <v>2867428</v>
      </c>
      <c r="D55" s="117">
        <v>1130719</v>
      </c>
      <c r="E55" s="116">
        <v>7403255</v>
      </c>
      <c r="F55" s="12">
        <f t="shared" si="2"/>
        <v>11401402</v>
      </c>
      <c r="G55" s="112">
        <v>10893596</v>
      </c>
      <c r="H55" s="121">
        <f t="shared" si="0"/>
        <v>0</v>
      </c>
      <c r="I55" s="12">
        <f t="shared" si="1"/>
        <v>11401402</v>
      </c>
      <c r="J55" s="116">
        <v>7949363</v>
      </c>
      <c r="K55" s="116">
        <v>19350765</v>
      </c>
      <c r="N55" s="116"/>
    </row>
    <row r="56" spans="1:14" ht="15.75">
      <c r="A56" s="115" t="s">
        <v>49</v>
      </c>
      <c r="B56" s="111">
        <v>1337.2</v>
      </c>
      <c r="C56" s="116">
        <v>0</v>
      </c>
      <c r="D56" s="117">
        <v>0</v>
      </c>
      <c r="E56" s="116">
        <v>2462641</v>
      </c>
      <c r="F56" s="12">
        <f t="shared" si="2"/>
        <v>2462641</v>
      </c>
      <c r="G56" s="112">
        <v>2428175</v>
      </c>
      <c r="H56" s="121">
        <f t="shared" si="0"/>
        <v>0</v>
      </c>
      <c r="I56" s="12">
        <f t="shared" si="1"/>
        <v>2462641</v>
      </c>
      <c r="J56" s="116">
        <v>3316590</v>
      </c>
      <c r="K56" s="116">
        <v>5779231</v>
      </c>
      <c r="N56" s="116"/>
    </row>
    <row r="57" spans="1:14" ht="15.75">
      <c r="A57" s="115" t="s">
        <v>50</v>
      </c>
      <c r="B57" s="111">
        <v>224.7</v>
      </c>
      <c r="C57" s="116">
        <v>223516</v>
      </c>
      <c r="D57" s="117">
        <v>21531</v>
      </c>
      <c r="E57" s="116">
        <v>235189</v>
      </c>
      <c r="F57" s="12">
        <f t="shared" si="2"/>
        <v>480236</v>
      </c>
      <c r="G57" s="112">
        <v>684435</v>
      </c>
      <c r="H57" s="121">
        <f t="shared" si="0"/>
        <v>101534</v>
      </c>
      <c r="I57" s="12">
        <f t="shared" si="1"/>
        <v>581770</v>
      </c>
      <c r="J57" s="116">
        <v>388488</v>
      </c>
      <c r="K57" s="116">
        <v>970258</v>
      </c>
      <c r="N57" s="116"/>
    </row>
    <row r="58" spans="1:14" ht="15.75">
      <c r="A58" s="115" t="s">
        <v>51</v>
      </c>
      <c r="B58" s="111">
        <v>91.1</v>
      </c>
      <c r="C58" s="116">
        <v>0</v>
      </c>
      <c r="D58" s="117">
        <v>0</v>
      </c>
      <c r="E58" s="116">
        <v>126762</v>
      </c>
      <c r="F58" s="12">
        <f t="shared" si="2"/>
        <v>126762</v>
      </c>
      <c r="G58" s="112">
        <v>282926</v>
      </c>
      <c r="H58" s="121">
        <f t="shared" si="0"/>
        <v>113725</v>
      </c>
      <c r="I58" s="12">
        <f t="shared" si="1"/>
        <v>240487</v>
      </c>
      <c r="J58" s="116">
        <v>176944</v>
      </c>
      <c r="K58" s="116">
        <v>417431</v>
      </c>
      <c r="N58" s="116"/>
    </row>
    <row r="59" spans="1:14" ht="15.75">
      <c r="A59" s="115" t="s">
        <v>52</v>
      </c>
      <c r="B59" s="111">
        <v>110.8</v>
      </c>
      <c r="C59" s="116">
        <v>86014</v>
      </c>
      <c r="D59" s="117">
        <v>39279</v>
      </c>
      <c r="E59" s="116">
        <v>274572</v>
      </c>
      <c r="F59" s="12">
        <f t="shared" si="2"/>
        <v>399865</v>
      </c>
      <c r="G59" s="112">
        <v>627537</v>
      </c>
      <c r="H59" s="121">
        <f t="shared" si="0"/>
        <v>133541</v>
      </c>
      <c r="I59" s="12">
        <f t="shared" si="1"/>
        <v>533406</v>
      </c>
      <c r="J59" s="116">
        <v>162902</v>
      </c>
      <c r="K59" s="116">
        <v>696308</v>
      </c>
      <c r="N59" s="116"/>
    </row>
    <row r="60" spans="1:14" ht="15.75">
      <c r="A60" s="115" t="s">
        <v>53</v>
      </c>
      <c r="B60" s="111">
        <v>207.7</v>
      </c>
      <c r="C60" s="116">
        <v>275859</v>
      </c>
      <c r="D60" s="117">
        <v>108326</v>
      </c>
      <c r="E60" s="116">
        <v>426672</v>
      </c>
      <c r="F60" s="12">
        <f t="shared" si="2"/>
        <v>810857</v>
      </c>
      <c r="G60" s="112">
        <v>799449</v>
      </c>
      <c r="H60" s="121">
        <f t="shared" si="0"/>
        <v>0</v>
      </c>
      <c r="I60" s="12">
        <f t="shared" si="1"/>
        <v>810857</v>
      </c>
      <c r="J60" s="116">
        <v>270672</v>
      </c>
      <c r="K60" s="116">
        <v>1081529</v>
      </c>
      <c r="N60" s="116"/>
    </row>
    <row r="61" spans="1:14" ht="15.75">
      <c r="A61" s="115" t="s">
        <v>54</v>
      </c>
      <c r="B61" s="111">
        <v>886.8</v>
      </c>
      <c r="C61" s="116">
        <v>2201712</v>
      </c>
      <c r="D61" s="117">
        <v>644801</v>
      </c>
      <c r="E61" s="116">
        <v>950620</v>
      </c>
      <c r="F61" s="12">
        <f t="shared" si="2"/>
        <v>3797133</v>
      </c>
      <c r="G61" s="112">
        <v>2443956</v>
      </c>
      <c r="H61" s="121">
        <f t="shared" si="0"/>
        <v>0</v>
      </c>
      <c r="I61" s="12">
        <f t="shared" si="1"/>
        <v>3797133</v>
      </c>
      <c r="J61" s="116">
        <v>973373</v>
      </c>
      <c r="K61" s="116">
        <v>4770506</v>
      </c>
      <c r="N61" s="116"/>
    </row>
    <row r="62" spans="1:14" ht="15.75">
      <c r="A62" s="115" t="s">
        <v>55</v>
      </c>
      <c r="B62" s="111">
        <v>790.6</v>
      </c>
      <c r="C62" s="116">
        <v>934236</v>
      </c>
      <c r="D62" s="117">
        <v>261459</v>
      </c>
      <c r="E62" s="116">
        <v>920862</v>
      </c>
      <c r="F62" s="12">
        <f t="shared" si="2"/>
        <v>2116557</v>
      </c>
      <c r="G62" s="112">
        <v>1579390</v>
      </c>
      <c r="H62" s="121">
        <f t="shared" si="0"/>
        <v>0</v>
      </c>
      <c r="I62" s="12">
        <f t="shared" si="1"/>
        <v>2116557</v>
      </c>
      <c r="J62" s="116">
        <v>1181177</v>
      </c>
      <c r="K62" s="116">
        <v>3297734</v>
      </c>
      <c r="N62" s="116"/>
    </row>
    <row r="63" spans="1:14" ht="15.75">
      <c r="A63" s="115" t="s">
        <v>56</v>
      </c>
      <c r="B63" s="111">
        <v>272.8</v>
      </c>
      <c r="C63" s="116">
        <v>171556</v>
      </c>
      <c r="D63" s="117">
        <v>39019</v>
      </c>
      <c r="E63" s="116">
        <v>419549</v>
      </c>
      <c r="F63" s="12">
        <f t="shared" si="2"/>
        <v>630124</v>
      </c>
      <c r="G63" s="112">
        <v>830337</v>
      </c>
      <c r="H63" s="121">
        <f t="shared" si="0"/>
        <v>75662</v>
      </c>
      <c r="I63" s="12">
        <f t="shared" si="1"/>
        <v>705786</v>
      </c>
      <c r="J63" s="116">
        <v>458769</v>
      </c>
      <c r="K63" s="116">
        <v>1164555</v>
      </c>
      <c r="N63" s="116"/>
    </row>
    <row r="64" spans="1:14" ht="15.75">
      <c r="A64" s="115" t="s">
        <v>57</v>
      </c>
      <c r="B64" s="111">
        <v>6469.4</v>
      </c>
      <c r="C64" s="116">
        <v>15347875</v>
      </c>
      <c r="D64" s="117">
        <v>4569143</v>
      </c>
      <c r="E64" s="116">
        <v>8204975</v>
      </c>
      <c r="F64" s="12">
        <f t="shared" si="2"/>
        <v>28121993</v>
      </c>
      <c r="G64" s="112">
        <v>24652764</v>
      </c>
      <c r="H64" s="121">
        <f t="shared" si="0"/>
        <v>0</v>
      </c>
      <c r="I64" s="12">
        <f t="shared" si="1"/>
        <v>28121993</v>
      </c>
      <c r="J64" s="116">
        <v>7235816</v>
      </c>
      <c r="K64" s="116">
        <v>35357809</v>
      </c>
      <c r="N64" s="116"/>
    </row>
    <row r="65" spans="1:14" ht="15.75">
      <c r="A65" s="115" t="s">
        <v>58</v>
      </c>
      <c r="B65" s="111">
        <v>0</v>
      </c>
      <c r="C65" s="116">
        <v>0</v>
      </c>
      <c r="D65" s="117">
        <v>0</v>
      </c>
      <c r="E65" s="116">
        <v>0</v>
      </c>
      <c r="F65" s="12">
        <f t="shared" si="2"/>
        <v>0</v>
      </c>
      <c r="G65" s="112">
        <v>0</v>
      </c>
      <c r="H65" s="121">
        <f t="shared" si="0"/>
        <v>0</v>
      </c>
      <c r="I65" s="12">
        <f t="shared" si="1"/>
        <v>0</v>
      </c>
      <c r="J65" s="116">
        <v>1987</v>
      </c>
      <c r="K65" s="116">
        <v>1987</v>
      </c>
      <c r="N65" s="116"/>
    </row>
    <row r="66" spans="1:14" ht="15.75">
      <c r="A66" s="115" t="s">
        <v>59</v>
      </c>
      <c r="B66" s="111">
        <v>2.7</v>
      </c>
      <c r="C66" s="116">
        <v>0</v>
      </c>
      <c r="D66" s="117">
        <v>0</v>
      </c>
      <c r="E66" s="116">
        <v>0</v>
      </c>
      <c r="F66" s="12">
        <f t="shared" si="2"/>
        <v>0</v>
      </c>
      <c r="G66" s="112">
        <v>0</v>
      </c>
      <c r="H66" s="121">
        <f t="shared" si="0"/>
        <v>0</v>
      </c>
      <c r="I66" s="12">
        <f t="shared" si="1"/>
        <v>0</v>
      </c>
      <c r="J66" s="116">
        <v>50909</v>
      </c>
      <c r="K66" s="116">
        <v>50909</v>
      </c>
      <c r="N66" s="116"/>
    </row>
    <row r="67" spans="1:14" ht="15.75">
      <c r="A67" s="115" t="s">
        <v>60</v>
      </c>
      <c r="B67" s="111">
        <v>64.6</v>
      </c>
      <c r="C67" s="116">
        <v>166207</v>
      </c>
      <c r="D67" s="117">
        <v>38326</v>
      </c>
      <c r="E67" s="116">
        <v>93196</v>
      </c>
      <c r="F67" s="12">
        <f t="shared" si="2"/>
        <v>297729</v>
      </c>
      <c r="G67" s="112">
        <v>330085</v>
      </c>
      <c r="H67" s="121">
        <f t="shared" si="0"/>
        <v>0</v>
      </c>
      <c r="I67" s="12">
        <f t="shared" si="1"/>
        <v>297729</v>
      </c>
      <c r="J67" s="116">
        <v>79552</v>
      </c>
      <c r="K67" s="116">
        <v>377281</v>
      </c>
      <c r="N67" s="116"/>
    </row>
    <row r="68" spans="1:14" ht="15.75">
      <c r="A68" s="115" t="s">
        <v>61</v>
      </c>
      <c r="B68" s="111">
        <v>3299.8</v>
      </c>
      <c r="C68" s="116">
        <v>0</v>
      </c>
      <c r="D68" s="117">
        <v>0</v>
      </c>
      <c r="E68" s="116">
        <v>4760661</v>
      </c>
      <c r="F68" s="12">
        <f t="shared" si="2"/>
        <v>4760661</v>
      </c>
      <c r="G68" s="112">
        <v>5011629</v>
      </c>
      <c r="H68" s="121">
        <f t="shared" si="0"/>
        <v>0</v>
      </c>
      <c r="I68" s="12">
        <f t="shared" si="1"/>
        <v>4760661</v>
      </c>
      <c r="J68" s="116">
        <v>6476696</v>
      </c>
      <c r="K68" s="116">
        <v>11237357</v>
      </c>
      <c r="N68" s="116"/>
    </row>
    <row r="69" spans="1:14" ht="15.75">
      <c r="A69" s="115" t="s">
        <v>62</v>
      </c>
      <c r="B69" s="111">
        <v>170.2</v>
      </c>
      <c r="C69" s="116">
        <v>0</v>
      </c>
      <c r="D69" s="117">
        <v>0</v>
      </c>
      <c r="E69" s="116">
        <v>0</v>
      </c>
      <c r="F69" s="12">
        <f t="shared" si="2"/>
        <v>0</v>
      </c>
      <c r="G69" s="112">
        <v>0</v>
      </c>
      <c r="H69" s="121">
        <f t="shared" si="0"/>
        <v>0</v>
      </c>
      <c r="I69" s="12">
        <f t="shared" si="1"/>
        <v>0</v>
      </c>
      <c r="J69" s="116">
        <v>603899</v>
      </c>
      <c r="K69" s="116">
        <v>603899</v>
      </c>
      <c r="N69" s="116"/>
    </row>
    <row r="70" spans="1:14" ht="15.75">
      <c r="A70" s="115" t="s">
        <v>63</v>
      </c>
      <c r="B70" s="111">
        <v>53.1</v>
      </c>
      <c r="C70" s="116">
        <v>28023</v>
      </c>
      <c r="D70" s="117">
        <v>12364</v>
      </c>
      <c r="E70" s="116">
        <v>93771</v>
      </c>
      <c r="F70" s="12">
        <f t="shared" si="2"/>
        <v>134158</v>
      </c>
      <c r="G70" s="112">
        <v>128675</v>
      </c>
      <c r="H70" s="121">
        <f t="shared" si="0"/>
        <v>0</v>
      </c>
      <c r="I70" s="12">
        <f t="shared" si="1"/>
        <v>134158</v>
      </c>
      <c r="J70" s="116">
        <v>84530</v>
      </c>
      <c r="K70" s="116">
        <v>218688</v>
      </c>
      <c r="N70" s="116"/>
    </row>
    <row r="71" spans="1:14" ht="15.75">
      <c r="A71" s="115" t="s">
        <v>64</v>
      </c>
      <c r="B71" s="111">
        <v>381.1</v>
      </c>
      <c r="C71" s="116">
        <v>0</v>
      </c>
      <c r="D71" s="117">
        <v>80</v>
      </c>
      <c r="E71" s="116">
        <v>313442</v>
      </c>
      <c r="F71" s="12">
        <f t="shared" si="2"/>
        <v>313522</v>
      </c>
      <c r="G71" s="112">
        <v>447529</v>
      </c>
      <c r="H71" s="121">
        <f t="shared" si="0"/>
        <v>66878</v>
      </c>
      <c r="I71" s="12">
        <f t="shared" si="1"/>
        <v>380400</v>
      </c>
      <c r="J71" s="116">
        <v>695328</v>
      </c>
      <c r="K71" s="116">
        <v>1075728</v>
      </c>
      <c r="N71" s="116"/>
    </row>
    <row r="72" spans="1:14" ht="15.75">
      <c r="A72" s="115" t="s">
        <v>65</v>
      </c>
      <c r="B72" s="111">
        <v>945.6</v>
      </c>
      <c r="C72" s="116">
        <v>0</v>
      </c>
      <c r="D72" s="117">
        <v>0</v>
      </c>
      <c r="E72" s="116">
        <v>853163</v>
      </c>
      <c r="F72" s="12">
        <f t="shared" si="2"/>
        <v>853163</v>
      </c>
      <c r="G72" s="112">
        <v>1156786</v>
      </c>
      <c r="H72" s="121">
        <f t="shared" si="0"/>
        <v>130105</v>
      </c>
      <c r="I72" s="12">
        <f t="shared" si="1"/>
        <v>983268</v>
      </c>
      <c r="J72" s="116">
        <v>2027116</v>
      </c>
      <c r="K72" s="116">
        <v>3010384</v>
      </c>
      <c r="N72" s="116"/>
    </row>
    <row r="73" spans="1:14" ht="15.75">
      <c r="A73" s="115" t="s">
        <v>66</v>
      </c>
      <c r="B73" s="111">
        <v>386.9</v>
      </c>
      <c r="C73" s="116">
        <v>138568</v>
      </c>
      <c r="D73" s="117">
        <v>20641</v>
      </c>
      <c r="E73" s="116">
        <v>346443</v>
      </c>
      <c r="F73" s="12">
        <f t="shared" si="2"/>
        <v>505652</v>
      </c>
      <c r="G73" s="112">
        <v>501171</v>
      </c>
      <c r="H73" s="121">
        <f aca="true" t="shared" si="3" ref="H73:H136">IF(G73*$H$4&gt;F73,ROUND(G73*$H$4,0)-F73,0)</f>
        <v>0</v>
      </c>
      <c r="I73" s="12">
        <f aca="true" t="shared" si="4" ref="I73:I136">F73+H73</f>
        <v>505652</v>
      </c>
      <c r="J73" s="116">
        <v>685348</v>
      </c>
      <c r="K73" s="116">
        <v>1191000</v>
      </c>
      <c r="N73" s="116"/>
    </row>
    <row r="74" spans="1:14" ht="15.75">
      <c r="A74" s="115" t="s">
        <v>67</v>
      </c>
      <c r="B74" s="111">
        <v>25.3</v>
      </c>
      <c r="C74" s="116">
        <v>0</v>
      </c>
      <c r="D74" s="117">
        <v>0</v>
      </c>
      <c r="E74" s="116">
        <v>0</v>
      </c>
      <c r="F74" s="12">
        <f aca="true" t="shared" si="5" ref="F74:F137">C74+E74+D74</f>
        <v>0</v>
      </c>
      <c r="G74" s="112">
        <v>0</v>
      </c>
      <c r="H74" s="121">
        <f t="shared" si="3"/>
        <v>0</v>
      </c>
      <c r="I74" s="12">
        <f t="shared" si="4"/>
        <v>0</v>
      </c>
      <c r="J74" s="116">
        <v>136995</v>
      </c>
      <c r="K74" s="116">
        <v>136995</v>
      </c>
      <c r="N74" s="116"/>
    </row>
    <row r="75" spans="1:14" ht="15.75">
      <c r="A75" s="115" t="s">
        <v>68</v>
      </c>
      <c r="B75" s="111">
        <v>55.6</v>
      </c>
      <c r="C75" s="116">
        <v>0</v>
      </c>
      <c r="D75" s="117">
        <v>0</v>
      </c>
      <c r="E75" s="116">
        <v>0</v>
      </c>
      <c r="F75" s="12">
        <f t="shared" si="5"/>
        <v>0</v>
      </c>
      <c r="G75" s="112">
        <v>0</v>
      </c>
      <c r="H75" s="121">
        <f t="shared" si="3"/>
        <v>0</v>
      </c>
      <c r="I75" s="12">
        <f t="shared" si="4"/>
        <v>0</v>
      </c>
      <c r="J75" s="116">
        <v>201491</v>
      </c>
      <c r="K75" s="116">
        <v>201491</v>
      </c>
      <c r="N75" s="116"/>
    </row>
    <row r="76" spans="1:14" ht="15.75">
      <c r="A76" s="115" t="s">
        <v>69</v>
      </c>
      <c r="B76" s="111">
        <v>249.7</v>
      </c>
      <c r="C76" s="116">
        <v>240816</v>
      </c>
      <c r="D76" s="117">
        <v>54030</v>
      </c>
      <c r="E76" s="116">
        <v>554853</v>
      </c>
      <c r="F76" s="12">
        <f t="shared" si="5"/>
        <v>849699</v>
      </c>
      <c r="G76" s="112">
        <v>873428</v>
      </c>
      <c r="H76" s="121">
        <f t="shared" si="3"/>
        <v>0</v>
      </c>
      <c r="I76" s="12">
        <f t="shared" si="4"/>
        <v>849699</v>
      </c>
      <c r="J76" s="116">
        <v>401606</v>
      </c>
      <c r="K76" s="116">
        <v>1251305</v>
      </c>
      <c r="N76" s="116"/>
    </row>
    <row r="77" spans="1:14" ht="15.75">
      <c r="A77" s="115" t="s">
        <v>70</v>
      </c>
      <c r="B77" s="111">
        <v>10.7</v>
      </c>
      <c r="C77" s="116">
        <v>0</v>
      </c>
      <c r="D77" s="117">
        <v>0</v>
      </c>
      <c r="E77" s="116">
        <v>0</v>
      </c>
      <c r="F77" s="12">
        <f t="shared" si="5"/>
        <v>0</v>
      </c>
      <c r="G77" s="112">
        <v>12589</v>
      </c>
      <c r="H77" s="121">
        <f t="shared" si="3"/>
        <v>10701</v>
      </c>
      <c r="I77" s="12">
        <f t="shared" si="4"/>
        <v>10701</v>
      </c>
      <c r="J77" s="116">
        <v>32836</v>
      </c>
      <c r="K77" s="116">
        <v>43537</v>
      </c>
      <c r="N77" s="116"/>
    </row>
    <row r="78" spans="1:14" ht="15.75">
      <c r="A78" s="115" t="s">
        <v>71</v>
      </c>
      <c r="B78" s="111">
        <v>611</v>
      </c>
      <c r="C78" s="116">
        <v>7222</v>
      </c>
      <c r="D78" s="117">
        <v>0</v>
      </c>
      <c r="E78" s="116">
        <v>816515</v>
      </c>
      <c r="F78" s="12">
        <f t="shared" si="5"/>
        <v>823737</v>
      </c>
      <c r="G78" s="112">
        <v>876846</v>
      </c>
      <c r="H78" s="121">
        <f t="shared" si="3"/>
        <v>0</v>
      </c>
      <c r="I78" s="12">
        <f t="shared" si="4"/>
        <v>823737</v>
      </c>
      <c r="J78" s="116">
        <v>1117072</v>
      </c>
      <c r="K78" s="116">
        <v>1940809</v>
      </c>
      <c r="N78" s="116"/>
    </row>
    <row r="79" spans="1:14" ht="15.75">
      <c r="A79" s="115" t="s">
        <v>72</v>
      </c>
      <c r="B79" s="111">
        <v>971.1</v>
      </c>
      <c r="C79" s="116">
        <v>1123980</v>
      </c>
      <c r="D79" s="117">
        <v>357685</v>
      </c>
      <c r="E79" s="116">
        <v>1264692</v>
      </c>
      <c r="F79" s="12">
        <f t="shared" si="5"/>
        <v>2746357</v>
      </c>
      <c r="G79" s="112">
        <v>2953684</v>
      </c>
      <c r="H79" s="121">
        <f t="shared" si="3"/>
        <v>0</v>
      </c>
      <c r="I79" s="12">
        <f t="shared" si="4"/>
        <v>2746357</v>
      </c>
      <c r="J79" s="116">
        <v>1414316</v>
      </c>
      <c r="K79" s="116">
        <v>4160673</v>
      </c>
      <c r="N79" s="116"/>
    </row>
    <row r="80" spans="1:14" ht="15.75">
      <c r="A80" s="115" t="s">
        <v>73</v>
      </c>
      <c r="B80" s="111">
        <v>712.4</v>
      </c>
      <c r="C80" s="116">
        <v>1312761</v>
      </c>
      <c r="D80" s="117">
        <v>338746</v>
      </c>
      <c r="E80" s="116">
        <v>697924</v>
      </c>
      <c r="F80" s="12">
        <f t="shared" si="5"/>
        <v>2349431</v>
      </c>
      <c r="G80" s="112">
        <v>1667579</v>
      </c>
      <c r="H80" s="121">
        <f t="shared" si="3"/>
        <v>0</v>
      </c>
      <c r="I80" s="12">
        <f t="shared" si="4"/>
        <v>2349431</v>
      </c>
      <c r="J80" s="116">
        <v>961200</v>
      </c>
      <c r="K80" s="116">
        <v>3310631</v>
      </c>
      <c r="N80" s="116"/>
    </row>
    <row r="81" spans="1:14" ht="15.75">
      <c r="A81" s="115" t="s">
        <v>74</v>
      </c>
      <c r="B81" s="111">
        <v>26.1</v>
      </c>
      <c r="C81" s="116">
        <v>0</v>
      </c>
      <c r="D81" s="117">
        <v>0</v>
      </c>
      <c r="E81" s="116">
        <v>0</v>
      </c>
      <c r="F81" s="12">
        <f t="shared" si="5"/>
        <v>0</v>
      </c>
      <c r="G81" s="112">
        <v>22402</v>
      </c>
      <c r="H81" s="121">
        <f t="shared" si="3"/>
        <v>19042</v>
      </c>
      <c r="I81" s="12">
        <f t="shared" si="4"/>
        <v>19042</v>
      </c>
      <c r="J81" s="116">
        <v>154153</v>
      </c>
      <c r="K81" s="116">
        <v>173195</v>
      </c>
      <c r="N81" s="116"/>
    </row>
    <row r="82" spans="1:14" ht="15.75">
      <c r="A82" s="115" t="s">
        <v>75</v>
      </c>
      <c r="B82" s="111">
        <v>2117.2</v>
      </c>
      <c r="C82" s="116">
        <v>13444</v>
      </c>
      <c r="D82" s="117">
        <v>104082</v>
      </c>
      <c r="E82" s="116">
        <v>2402521</v>
      </c>
      <c r="F82" s="12">
        <f t="shared" si="5"/>
        <v>2520047</v>
      </c>
      <c r="G82" s="112">
        <v>3416339</v>
      </c>
      <c r="H82" s="121">
        <f t="shared" si="3"/>
        <v>383841</v>
      </c>
      <c r="I82" s="12">
        <f t="shared" si="4"/>
        <v>2903888</v>
      </c>
      <c r="J82" s="116">
        <v>3759253</v>
      </c>
      <c r="K82" s="116">
        <v>6663141</v>
      </c>
      <c r="N82" s="116"/>
    </row>
    <row r="83" spans="1:14" ht="15.75">
      <c r="A83" s="115" t="s">
        <v>76</v>
      </c>
      <c r="B83" s="111">
        <v>1062.3</v>
      </c>
      <c r="C83" s="116">
        <v>2787337</v>
      </c>
      <c r="D83" s="117">
        <v>852432</v>
      </c>
      <c r="E83" s="116">
        <v>2162513</v>
      </c>
      <c r="F83" s="12">
        <f t="shared" si="5"/>
        <v>5802282</v>
      </c>
      <c r="G83" s="112">
        <v>5663151</v>
      </c>
      <c r="H83" s="121">
        <f t="shared" si="3"/>
        <v>0</v>
      </c>
      <c r="I83" s="12">
        <f t="shared" si="4"/>
        <v>5802282</v>
      </c>
      <c r="J83" s="116">
        <v>1085992</v>
      </c>
      <c r="K83" s="116">
        <v>6888274</v>
      </c>
      <c r="N83" s="116"/>
    </row>
    <row r="84" spans="1:14" ht="15.75">
      <c r="A84" s="115" t="s">
        <v>77</v>
      </c>
      <c r="B84" s="111">
        <v>329.1</v>
      </c>
      <c r="C84" s="116">
        <v>219059</v>
      </c>
      <c r="D84" s="117">
        <v>31761</v>
      </c>
      <c r="E84" s="116">
        <v>529866</v>
      </c>
      <c r="F84" s="12">
        <f t="shared" si="5"/>
        <v>780686</v>
      </c>
      <c r="G84" s="112">
        <v>939182</v>
      </c>
      <c r="H84" s="121">
        <f t="shared" si="3"/>
        <v>17619</v>
      </c>
      <c r="I84" s="12">
        <f t="shared" si="4"/>
        <v>798305</v>
      </c>
      <c r="J84" s="116">
        <v>568761</v>
      </c>
      <c r="K84" s="116">
        <v>1367066</v>
      </c>
      <c r="N84" s="116"/>
    </row>
    <row r="85" spans="1:14" ht="15.75">
      <c r="A85" s="115" t="s">
        <v>78</v>
      </c>
      <c r="B85" s="111">
        <v>276.2</v>
      </c>
      <c r="C85" s="116">
        <v>0</v>
      </c>
      <c r="D85" s="117">
        <v>3</v>
      </c>
      <c r="E85" s="116">
        <v>359610</v>
      </c>
      <c r="F85" s="12">
        <f t="shared" si="5"/>
        <v>359613</v>
      </c>
      <c r="G85" s="112">
        <v>460934</v>
      </c>
      <c r="H85" s="121">
        <f t="shared" si="3"/>
        <v>32181</v>
      </c>
      <c r="I85" s="12">
        <f t="shared" si="4"/>
        <v>391794</v>
      </c>
      <c r="J85" s="116">
        <v>503989</v>
      </c>
      <c r="K85" s="116">
        <v>895783</v>
      </c>
      <c r="N85" s="116"/>
    </row>
    <row r="86" spans="1:14" ht="15.75">
      <c r="A86" s="115" t="s">
        <v>79</v>
      </c>
      <c r="B86" s="111">
        <v>123.4</v>
      </c>
      <c r="C86" s="116">
        <v>0</v>
      </c>
      <c r="D86" s="117">
        <v>0</v>
      </c>
      <c r="E86" s="116">
        <v>0</v>
      </c>
      <c r="F86" s="12">
        <f t="shared" si="5"/>
        <v>0</v>
      </c>
      <c r="G86" s="112">
        <v>0</v>
      </c>
      <c r="H86" s="121">
        <f t="shared" si="3"/>
        <v>0</v>
      </c>
      <c r="I86" s="12">
        <f t="shared" si="4"/>
        <v>0</v>
      </c>
      <c r="J86" s="116">
        <v>643934</v>
      </c>
      <c r="K86" s="116">
        <v>643934</v>
      </c>
      <c r="N86" s="116"/>
    </row>
    <row r="87" spans="1:14" ht="15.75">
      <c r="A87" s="115" t="s">
        <v>80</v>
      </c>
      <c r="B87" s="111">
        <v>1324.5</v>
      </c>
      <c r="C87" s="116">
        <v>3384442</v>
      </c>
      <c r="D87" s="117">
        <v>1032011</v>
      </c>
      <c r="E87" s="116">
        <v>3125979</v>
      </c>
      <c r="F87" s="12">
        <f t="shared" si="5"/>
        <v>7542432</v>
      </c>
      <c r="G87" s="112">
        <v>7044859</v>
      </c>
      <c r="H87" s="121">
        <f t="shared" si="3"/>
        <v>0</v>
      </c>
      <c r="I87" s="12">
        <f t="shared" si="4"/>
        <v>7542432</v>
      </c>
      <c r="J87" s="116">
        <v>1384858</v>
      </c>
      <c r="K87" s="116">
        <v>8927290</v>
      </c>
      <c r="N87" s="116"/>
    </row>
    <row r="88" spans="1:14" ht="15.75">
      <c r="A88" s="115" t="s">
        <v>81</v>
      </c>
      <c r="B88" s="111">
        <v>145</v>
      </c>
      <c r="C88" s="116">
        <v>0</v>
      </c>
      <c r="D88" s="117">
        <v>0</v>
      </c>
      <c r="E88" s="116">
        <v>0</v>
      </c>
      <c r="F88" s="12">
        <f t="shared" si="5"/>
        <v>0</v>
      </c>
      <c r="G88" s="112">
        <v>0</v>
      </c>
      <c r="H88" s="121">
        <f t="shared" si="3"/>
        <v>0</v>
      </c>
      <c r="I88" s="12">
        <f t="shared" si="4"/>
        <v>0</v>
      </c>
      <c r="J88" s="116">
        <v>1120323</v>
      </c>
      <c r="K88" s="116">
        <v>1120323</v>
      </c>
      <c r="N88" s="116"/>
    </row>
    <row r="89" spans="1:14" ht="15.75">
      <c r="A89" s="115" t="s">
        <v>82</v>
      </c>
      <c r="B89" s="111">
        <v>650.3</v>
      </c>
      <c r="C89" s="116">
        <v>867494</v>
      </c>
      <c r="D89" s="117">
        <v>269803</v>
      </c>
      <c r="E89" s="116">
        <v>604320</v>
      </c>
      <c r="F89" s="12">
        <f t="shared" si="5"/>
        <v>1741617</v>
      </c>
      <c r="G89" s="112">
        <v>1198391</v>
      </c>
      <c r="H89" s="121">
        <f t="shared" si="3"/>
        <v>0</v>
      </c>
      <c r="I89" s="12">
        <f t="shared" si="4"/>
        <v>1741617</v>
      </c>
      <c r="J89" s="116">
        <v>916826</v>
      </c>
      <c r="K89" s="116">
        <v>2658443</v>
      </c>
      <c r="N89" s="116"/>
    </row>
    <row r="90" spans="1:14" ht="15.75">
      <c r="A90" s="115" t="s">
        <v>83</v>
      </c>
      <c r="B90" s="111">
        <v>1174</v>
      </c>
      <c r="C90" s="116">
        <v>0</v>
      </c>
      <c r="D90" s="117">
        <v>0</v>
      </c>
      <c r="E90" s="116">
        <v>0</v>
      </c>
      <c r="F90" s="12">
        <f t="shared" si="5"/>
        <v>0</v>
      </c>
      <c r="G90" s="112">
        <v>516868</v>
      </c>
      <c r="H90" s="121">
        <f t="shared" si="3"/>
        <v>439338</v>
      </c>
      <c r="I90" s="12">
        <f t="shared" si="4"/>
        <v>439338</v>
      </c>
      <c r="J90" s="116">
        <v>3785048</v>
      </c>
      <c r="K90" s="116">
        <v>4224386</v>
      </c>
      <c r="N90" s="116"/>
    </row>
    <row r="91" spans="1:14" ht="15.75">
      <c r="A91" s="115" t="s">
        <v>84</v>
      </c>
      <c r="B91" s="111">
        <v>536.7</v>
      </c>
      <c r="C91" s="116">
        <v>0</v>
      </c>
      <c r="D91" s="117">
        <v>0</v>
      </c>
      <c r="E91" s="116">
        <v>741085</v>
      </c>
      <c r="F91" s="12">
        <f t="shared" si="5"/>
        <v>741085</v>
      </c>
      <c r="G91" s="112">
        <v>888122</v>
      </c>
      <c r="H91" s="121">
        <f t="shared" si="3"/>
        <v>13819</v>
      </c>
      <c r="I91" s="12">
        <f t="shared" si="4"/>
        <v>754904</v>
      </c>
      <c r="J91" s="116">
        <v>1103180</v>
      </c>
      <c r="K91" s="116">
        <v>1858084</v>
      </c>
      <c r="N91" s="116"/>
    </row>
    <row r="92" spans="1:14" ht="15.75">
      <c r="A92" s="115" t="s">
        <v>85</v>
      </c>
      <c r="B92" s="111">
        <v>103.1</v>
      </c>
      <c r="C92" s="116">
        <v>163471</v>
      </c>
      <c r="D92" s="117">
        <v>54432</v>
      </c>
      <c r="E92" s="116">
        <v>161318</v>
      </c>
      <c r="F92" s="12">
        <f t="shared" si="5"/>
        <v>379221</v>
      </c>
      <c r="G92" s="112">
        <v>494688</v>
      </c>
      <c r="H92" s="121">
        <f t="shared" si="3"/>
        <v>41264</v>
      </c>
      <c r="I92" s="12">
        <f t="shared" si="4"/>
        <v>420485</v>
      </c>
      <c r="J92" s="116">
        <v>133699</v>
      </c>
      <c r="K92" s="116">
        <v>554184</v>
      </c>
      <c r="N92" s="116"/>
    </row>
    <row r="93" spans="1:14" ht="15.75">
      <c r="A93" s="115" t="s">
        <v>86</v>
      </c>
      <c r="B93" s="111">
        <v>2457.6</v>
      </c>
      <c r="C93" s="116">
        <v>3225698</v>
      </c>
      <c r="D93" s="117">
        <v>968344</v>
      </c>
      <c r="E93" s="116">
        <v>2634245</v>
      </c>
      <c r="F93" s="12">
        <f t="shared" si="5"/>
        <v>6828287</v>
      </c>
      <c r="G93" s="112">
        <v>5058937</v>
      </c>
      <c r="H93" s="121">
        <f t="shared" si="3"/>
        <v>0</v>
      </c>
      <c r="I93" s="12">
        <f t="shared" si="4"/>
        <v>6828287</v>
      </c>
      <c r="J93" s="116">
        <v>3516121</v>
      </c>
      <c r="K93" s="116">
        <v>10344408</v>
      </c>
      <c r="N93" s="116"/>
    </row>
    <row r="94" spans="1:14" ht="15.75">
      <c r="A94" s="115" t="s">
        <v>87</v>
      </c>
      <c r="B94" s="111">
        <v>462.3</v>
      </c>
      <c r="C94" s="116">
        <v>994148</v>
      </c>
      <c r="D94" s="117">
        <v>348001</v>
      </c>
      <c r="E94" s="116">
        <v>729100</v>
      </c>
      <c r="F94" s="12">
        <f t="shared" si="5"/>
        <v>2071249</v>
      </c>
      <c r="G94" s="112">
        <v>1744077</v>
      </c>
      <c r="H94" s="121">
        <f t="shared" si="3"/>
        <v>0</v>
      </c>
      <c r="I94" s="12">
        <f t="shared" si="4"/>
        <v>2071249</v>
      </c>
      <c r="J94" s="116">
        <v>495574</v>
      </c>
      <c r="K94" s="116">
        <v>2566823</v>
      </c>
      <c r="N94" s="116"/>
    </row>
    <row r="95" spans="1:14" ht="15.75">
      <c r="A95" s="115" t="s">
        <v>88</v>
      </c>
      <c r="B95" s="111">
        <v>105.4</v>
      </c>
      <c r="C95" s="116">
        <v>105008</v>
      </c>
      <c r="D95" s="117">
        <v>18038</v>
      </c>
      <c r="E95" s="116">
        <v>211535</v>
      </c>
      <c r="F95" s="12">
        <f t="shared" si="5"/>
        <v>334581</v>
      </c>
      <c r="G95" s="112">
        <v>409945</v>
      </c>
      <c r="H95" s="121">
        <f t="shared" si="3"/>
        <v>13872</v>
      </c>
      <c r="I95" s="12">
        <f t="shared" si="4"/>
        <v>348453</v>
      </c>
      <c r="J95" s="116">
        <v>174290</v>
      </c>
      <c r="K95" s="116">
        <v>522743</v>
      </c>
      <c r="N95" s="116"/>
    </row>
    <row r="96" spans="1:14" ht="15.75">
      <c r="A96" s="115" t="s">
        <v>89</v>
      </c>
      <c r="B96" s="111">
        <v>179.9</v>
      </c>
      <c r="C96" s="116">
        <v>213093</v>
      </c>
      <c r="D96" s="117">
        <v>51272</v>
      </c>
      <c r="E96" s="116">
        <v>362712</v>
      </c>
      <c r="F96" s="12">
        <f t="shared" si="5"/>
        <v>627077</v>
      </c>
      <c r="G96" s="112">
        <v>681384</v>
      </c>
      <c r="H96" s="121">
        <f t="shared" si="3"/>
        <v>0</v>
      </c>
      <c r="I96" s="12">
        <f t="shared" si="4"/>
        <v>627077</v>
      </c>
      <c r="J96" s="116">
        <v>277000</v>
      </c>
      <c r="K96" s="116">
        <v>904077</v>
      </c>
      <c r="N96" s="116"/>
    </row>
    <row r="97" spans="1:14" ht="15.75">
      <c r="A97" s="115" t="s">
        <v>90</v>
      </c>
      <c r="B97" s="111">
        <v>347.2</v>
      </c>
      <c r="C97" s="116">
        <v>0</v>
      </c>
      <c r="D97" s="117">
        <v>0</v>
      </c>
      <c r="E97" s="116">
        <v>0</v>
      </c>
      <c r="F97" s="12">
        <f t="shared" si="5"/>
        <v>0</v>
      </c>
      <c r="G97" s="112">
        <v>0</v>
      </c>
      <c r="H97" s="121">
        <f t="shared" si="3"/>
        <v>0</v>
      </c>
      <c r="I97" s="12">
        <f t="shared" si="4"/>
        <v>0</v>
      </c>
      <c r="J97" s="116">
        <v>1204011</v>
      </c>
      <c r="K97" s="116">
        <v>1204011</v>
      </c>
      <c r="N97" s="116"/>
    </row>
    <row r="98" spans="1:14" ht="15.75">
      <c r="A98" s="115" t="s">
        <v>91</v>
      </c>
      <c r="B98" s="111">
        <v>281.9</v>
      </c>
      <c r="C98" s="116">
        <v>502371</v>
      </c>
      <c r="D98" s="117">
        <v>104813</v>
      </c>
      <c r="E98" s="116">
        <v>333493</v>
      </c>
      <c r="F98" s="12">
        <f t="shared" si="5"/>
        <v>940677</v>
      </c>
      <c r="G98" s="112">
        <v>770285</v>
      </c>
      <c r="H98" s="121">
        <f t="shared" si="3"/>
        <v>0</v>
      </c>
      <c r="I98" s="12">
        <f t="shared" si="4"/>
        <v>940677</v>
      </c>
      <c r="J98" s="116">
        <v>409582</v>
      </c>
      <c r="K98" s="116">
        <v>1350259</v>
      </c>
      <c r="N98" s="116"/>
    </row>
    <row r="99" spans="1:14" ht="15.75">
      <c r="A99" s="115" t="s">
        <v>92</v>
      </c>
      <c r="B99" s="111">
        <v>531.8</v>
      </c>
      <c r="C99" s="116">
        <v>0</v>
      </c>
      <c r="D99" s="117">
        <v>0</v>
      </c>
      <c r="E99" s="116">
        <v>450118</v>
      </c>
      <c r="F99" s="12">
        <f t="shared" si="5"/>
        <v>450118</v>
      </c>
      <c r="G99" s="112">
        <v>183605</v>
      </c>
      <c r="H99" s="121">
        <f t="shared" si="3"/>
        <v>0</v>
      </c>
      <c r="I99" s="12">
        <f t="shared" si="4"/>
        <v>450118</v>
      </c>
      <c r="J99" s="116">
        <v>1388264</v>
      </c>
      <c r="K99" s="116">
        <v>1838382</v>
      </c>
      <c r="N99" s="116"/>
    </row>
    <row r="100" spans="1:14" ht="15.75">
      <c r="A100" s="115" t="s">
        <v>93</v>
      </c>
      <c r="B100" s="111">
        <v>342.4</v>
      </c>
      <c r="C100" s="116">
        <v>1055314</v>
      </c>
      <c r="D100" s="117">
        <v>322079</v>
      </c>
      <c r="E100" s="116">
        <v>676682</v>
      </c>
      <c r="F100" s="12">
        <f t="shared" si="5"/>
        <v>2054075</v>
      </c>
      <c r="G100" s="112">
        <v>2173716</v>
      </c>
      <c r="H100" s="121">
        <f t="shared" si="3"/>
        <v>0</v>
      </c>
      <c r="I100" s="12">
        <f t="shared" si="4"/>
        <v>2054075</v>
      </c>
      <c r="J100" s="116">
        <v>302710</v>
      </c>
      <c r="K100" s="116">
        <v>2356785</v>
      </c>
      <c r="N100" s="116"/>
    </row>
    <row r="101" spans="1:14" ht="15.75">
      <c r="A101" s="115" t="s">
        <v>94</v>
      </c>
      <c r="B101" s="111">
        <v>71.4</v>
      </c>
      <c r="C101" s="116">
        <v>0</v>
      </c>
      <c r="D101" s="117">
        <v>1263</v>
      </c>
      <c r="E101" s="116">
        <v>127844</v>
      </c>
      <c r="F101" s="12">
        <f t="shared" si="5"/>
        <v>129107</v>
      </c>
      <c r="G101" s="112">
        <v>303502</v>
      </c>
      <c r="H101" s="121">
        <f t="shared" si="3"/>
        <v>128870</v>
      </c>
      <c r="I101" s="12">
        <f t="shared" si="4"/>
        <v>257977</v>
      </c>
      <c r="J101" s="116">
        <v>129023</v>
      </c>
      <c r="K101" s="116">
        <v>387000</v>
      </c>
      <c r="N101" s="116"/>
    </row>
    <row r="102" spans="1:14" ht="15.75">
      <c r="A102" s="115" t="s">
        <v>95</v>
      </c>
      <c r="B102" s="111">
        <v>0</v>
      </c>
      <c r="C102" s="116">
        <v>0</v>
      </c>
      <c r="D102" s="117">
        <v>0</v>
      </c>
      <c r="E102" s="116">
        <v>0</v>
      </c>
      <c r="F102" s="12">
        <f t="shared" si="5"/>
        <v>0</v>
      </c>
      <c r="G102" s="112">
        <v>0</v>
      </c>
      <c r="H102" s="121">
        <f t="shared" si="3"/>
        <v>0</v>
      </c>
      <c r="I102" s="12">
        <f t="shared" si="4"/>
        <v>0</v>
      </c>
      <c r="J102" s="116">
        <v>135580</v>
      </c>
      <c r="K102" s="116">
        <v>135580</v>
      </c>
      <c r="N102" s="116"/>
    </row>
    <row r="103" spans="1:14" ht="15.75">
      <c r="A103" s="115" t="s">
        <v>96</v>
      </c>
      <c r="B103" s="111">
        <v>1637.3</v>
      </c>
      <c r="C103" s="116">
        <v>1411287</v>
      </c>
      <c r="D103" s="117">
        <v>366624</v>
      </c>
      <c r="E103" s="116">
        <v>1422254</v>
      </c>
      <c r="F103" s="12">
        <f t="shared" si="5"/>
        <v>3200165</v>
      </c>
      <c r="G103" s="112">
        <v>2701104</v>
      </c>
      <c r="H103" s="121">
        <f t="shared" si="3"/>
        <v>0</v>
      </c>
      <c r="I103" s="12">
        <f t="shared" si="4"/>
        <v>3200165</v>
      </c>
      <c r="J103" s="116">
        <v>2621011</v>
      </c>
      <c r="K103" s="116">
        <v>5821176</v>
      </c>
      <c r="N103" s="116"/>
    </row>
    <row r="104" spans="1:14" ht="15.75">
      <c r="A104" s="115" t="s">
        <v>97</v>
      </c>
      <c r="B104" s="111">
        <v>1985.1</v>
      </c>
      <c r="C104" s="116">
        <v>0</v>
      </c>
      <c r="D104" s="117">
        <v>0</v>
      </c>
      <c r="E104" s="116">
        <v>0</v>
      </c>
      <c r="F104" s="12">
        <f t="shared" si="5"/>
        <v>0</v>
      </c>
      <c r="G104" s="112">
        <v>0</v>
      </c>
      <c r="H104" s="121">
        <f t="shared" si="3"/>
        <v>0</v>
      </c>
      <c r="I104" s="12">
        <f t="shared" si="4"/>
        <v>0</v>
      </c>
      <c r="J104" s="116">
        <v>6864596</v>
      </c>
      <c r="K104" s="116">
        <v>6864596</v>
      </c>
      <c r="N104" s="116"/>
    </row>
    <row r="105" spans="1:14" ht="15.75">
      <c r="A105" s="115" t="s">
        <v>98</v>
      </c>
      <c r="B105" s="111">
        <v>348.2</v>
      </c>
      <c r="C105" s="116">
        <v>0</v>
      </c>
      <c r="D105" s="117">
        <v>0</v>
      </c>
      <c r="E105" s="116">
        <v>0</v>
      </c>
      <c r="F105" s="12">
        <f t="shared" si="5"/>
        <v>0</v>
      </c>
      <c r="G105" s="112">
        <v>119513</v>
      </c>
      <c r="H105" s="121">
        <f t="shared" si="3"/>
        <v>101586</v>
      </c>
      <c r="I105" s="12">
        <f t="shared" si="4"/>
        <v>101586</v>
      </c>
      <c r="J105" s="116">
        <v>991093</v>
      </c>
      <c r="K105" s="116">
        <v>1092679</v>
      </c>
      <c r="N105" s="116"/>
    </row>
    <row r="106" spans="1:14" ht="15.75">
      <c r="A106" s="115" t="s">
        <v>99</v>
      </c>
      <c r="B106" s="111">
        <v>268.4</v>
      </c>
      <c r="C106" s="116">
        <v>0</v>
      </c>
      <c r="D106" s="117">
        <v>0</v>
      </c>
      <c r="E106" s="116">
        <v>315765</v>
      </c>
      <c r="F106" s="12">
        <f t="shared" si="5"/>
        <v>315765</v>
      </c>
      <c r="G106" s="112">
        <v>295949</v>
      </c>
      <c r="H106" s="121">
        <f t="shared" si="3"/>
        <v>0</v>
      </c>
      <c r="I106" s="12">
        <f t="shared" si="4"/>
        <v>315765</v>
      </c>
      <c r="J106" s="116">
        <v>623691</v>
      </c>
      <c r="K106" s="116">
        <v>939456</v>
      </c>
      <c r="N106" s="116"/>
    </row>
    <row r="107" spans="1:14" ht="15.75">
      <c r="A107" s="115" t="s">
        <v>100</v>
      </c>
      <c r="B107" s="111">
        <v>1169.1</v>
      </c>
      <c r="C107" s="116">
        <v>0</v>
      </c>
      <c r="D107" s="117">
        <v>0</v>
      </c>
      <c r="E107" s="116">
        <v>0</v>
      </c>
      <c r="F107" s="12">
        <f t="shared" si="5"/>
        <v>0</v>
      </c>
      <c r="G107" s="112">
        <v>0</v>
      </c>
      <c r="H107" s="121">
        <f t="shared" si="3"/>
        <v>0</v>
      </c>
      <c r="I107" s="12">
        <f t="shared" si="4"/>
        <v>0</v>
      </c>
      <c r="J107" s="116">
        <v>4219798</v>
      </c>
      <c r="K107" s="116">
        <v>4219798</v>
      </c>
      <c r="N107" s="116"/>
    </row>
    <row r="108" spans="1:14" ht="15.75">
      <c r="A108" s="115" t="s">
        <v>101</v>
      </c>
      <c r="B108" s="111">
        <v>112.6</v>
      </c>
      <c r="C108" s="116">
        <v>0</v>
      </c>
      <c r="D108" s="117">
        <v>0</v>
      </c>
      <c r="E108" s="116">
        <v>0</v>
      </c>
      <c r="F108" s="12">
        <f t="shared" si="5"/>
        <v>0</v>
      </c>
      <c r="G108" s="112">
        <v>40819</v>
      </c>
      <c r="H108" s="121">
        <f t="shared" si="3"/>
        <v>34696</v>
      </c>
      <c r="I108" s="12">
        <f t="shared" si="4"/>
        <v>34696</v>
      </c>
      <c r="J108" s="116">
        <v>441078</v>
      </c>
      <c r="K108" s="116">
        <v>475774</v>
      </c>
      <c r="N108" s="116"/>
    </row>
    <row r="109" spans="1:14" ht="15.75">
      <c r="A109" s="115" t="s">
        <v>102</v>
      </c>
      <c r="B109" s="111">
        <v>3</v>
      </c>
      <c r="C109" s="116">
        <v>0</v>
      </c>
      <c r="D109" s="117">
        <v>0</v>
      </c>
      <c r="E109" s="116">
        <v>0</v>
      </c>
      <c r="F109" s="12">
        <f t="shared" si="5"/>
        <v>0</v>
      </c>
      <c r="G109" s="112">
        <v>0</v>
      </c>
      <c r="H109" s="121">
        <f t="shared" si="3"/>
        <v>0</v>
      </c>
      <c r="I109" s="12">
        <f t="shared" si="4"/>
        <v>0</v>
      </c>
      <c r="J109" s="116">
        <v>30380</v>
      </c>
      <c r="K109" s="116">
        <v>30380</v>
      </c>
      <c r="N109" s="116"/>
    </row>
    <row r="110" spans="1:14" ht="15.75">
      <c r="A110" s="115" t="s">
        <v>103</v>
      </c>
      <c r="B110" s="111">
        <v>685.2</v>
      </c>
      <c r="C110" s="116">
        <v>1682139</v>
      </c>
      <c r="D110" s="117">
        <v>595740</v>
      </c>
      <c r="E110" s="116">
        <v>1467733</v>
      </c>
      <c r="F110" s="12">
        <f t="shared" si="5"/>
        <v>3745612</v>
      </c>
      <c r="G110" s="112">
        <v>3694851</v>
      </c>
      <c r="H110" s="121">
        <f t="shared" si="3"/>
        <v>0</v>
      </c>
      <c r="I110" s="12">
        <f t="shared" si="4"/>
        <v>3745612</v>
      </c>
      <c r="J110" s="116">
        <v>654573</v>
      </c>
      <c r="K110" s="116">
        <v>4400185</v>
      </c>
      <c r="N110" s="116"/>
    </row>
    <row r="111" spans="1:14" ht="15.75">
      <c r="A111" s="115" t="s">
        <v>104</v>
      </c>
      <c r="B111" s="111">
        <v>53.1</v>
      </c>
      <c r="C111" s="116">
        <v>0</v>
      </c>
      <c r="D111" s="117">
        <v>0</v>
      </c>
      <c r="E111" s="116">
        <v>0</v>
      </c>
      <c r="F111" s="12">
        <f t="shared" si="5"/>
        <v>0</v>
      </c>
      <c r="G111" s="112">
        <v>0</v>
      </c>
      <c r="H111" s="121">
        <f t="shared" si="3"/>
        <v>0</v>
      </c>
      <c r="I111" s="12">
        <f t="shared" si="4"/>
        <v>0</v>
      </c>
      <c r="J111" s="116">
        <v>633574</v>
      </c>
      <c r="K111" s="116">
        <v>633574</v>
      </c>
      <c r="N111" s="116"/>
    </row>
    <row r="112" spans="1:14" ht="15.75">
      <c r="A112" s="115" t="s">
        <v>105</v>
      </c>
      <c r="B112" s="111">
        <v>747.6</v>
      </c>
      <c r="C112" s="116">
        <v>1325233</v>
      </c>
      <c r="D112" s="117">
        <v>455767</v>
      </c>
      <c r="E112" s="116">
        <v>895202</v>
      </c>
      <c r="F112" s="12">
        <f t="shared" si="5"/>
        <v>2676202</v>
      </c>
      <c r="G112" s="112">
        <v>2293298</v>
      </c>
      <c r="H112" s="121">
        <f t="shared" si="3"/>
        <v>0</v>
      </c>
      <c r="I112" s="12">
        <f t="shared" si="4"/>
        <v>2676202</v>
      </c>
      <c r="J112" s="116">
        <v>908410</v>
      </c>
      <c r="K112" s="116">
        <v>3584612</v>
      </c>
      <c r="N112" s="116"/>
    </row>
    <row r="113" spans="1:14" ht="15.75">
      <c r="A113" s="115" t="s">
        <v>106</v>
      </c>
      <c r="B113" s="111">
        <v>163.7</v>
      </c>
      <c r="C113" s="116">
        <v>184758</v>
      </c>
      <c r="D113" s="117">
        <v>57264</v>
      </c>
      <c r="E113" s="116">
        <v>209524</v>
      </c>
      <c r="F113" s="12">
        <f t="shared" si="5"/>
        <v>451546</v>
      </c>
      <c r="G113" s="112">
        <v>416761</v>
      </c>
      <c r="H113" s="121">
        <f t="shared" si="3"/>
        <v>0</v>
      </c>
      <c r="I113" s="12">
        <f t="shared" si="4"/>
        <v>451546</v>
      </c>
      <c r="J113" s="116">
        <v>241445</v>
      </c>
      <c r="K113" s="116">
        <v>692991</v>
      </c>
      <c r="N113" s="116"/>
    </row>
    <row r="114" spans="1:14" ht="15.75">
      <c r="A114" s="115" t="s">
        <v>107</v>
      </c>
      <c r="B114" s="111">
        <v>957.7</v>
      </c>
      <c r="C114" s="116">
        <v>1528441</v>
      </c>
      <c r="D114" s="117">
        <v>481369</v>
      </c>
      <c r="E114" s="116">
        <v>1935487</v>
      </c>
      <c r="F114" s="12">
        <f t="shared" si="5"/>
        <v>3945297</v>
      </c>
      <c r="G114" s="112">
        <v>4337404</v>
      </c>
      <c r="H114" s="121">
        <f t="shared" si="3"/>
        <v>0</v>
      </c>
      <c r="I114" s="12">
        <f t="shared" si="4"/>
        <v>3945297</v>
      </c>
      <c r="J114" s="116">
        <v>1266182</v>
      </c>
      <c r="K114" s="116">
        <v>5211479</v>
      </c>
      <c r="N114" s="116"/>
    </row>
    <row r="115" spans="1:14" ht="15.75">
      <c r="A115" s="115" t="s">
        <v>108</v>
      </c>
      <c r="B115" s="111">
        <v>691.4</v>
      </c>
      <c r="C115" s="116">
        <v>2148588</v>
      </c>
      <c r="D115" s="117">
        <v>740697</v>
      </c>
      <c r="E115" s="116">
        <v>1304889</v>
      </c>
      <c r="F115" s="12">
        <f t="shared" si="5"/>
        <v>4194174</v>
      </c>
      <c r="G115" s="112">
        <v>3998964</v>
      </c>
      <c r="H115" s="121">
        <f t="shared" si="3"/>
        <v>0</v>
      </c>
      <c r="I115" s="12">
        <f t="shared" si="4"/>
        <v>4194174</v>
      </c>
      <c r="J115" s="116">
        <v>520928</v>
      </c>
      <c r="K115" s="116">
        <v>4715102</v>
      </c>
      <c r="N115" s="116"/>
    </row>
    <row r="116" spans="1:14" ht="15.75">
      <c r="A116" s="115" t="s">
        <v>109</v>
      </c>
      <c r="B116" s="111">
        <v>318.3</v>
      </c>
      <c r="C116" s="116">
        <v>0</v>
      </c>
      <c r="D116" s="117">
        <v>0</v>
      </c>
      <c r="E116" s="116">
        <v>0</v>
      </c>
      <c r="F116" s="12">
        <f t="shared" si="5"/>
        <v>0</v>
      </c>
      <c r="G116" s="112">
        <v>0</v>
      </c>
      <c r="H116" s="121">
        <f t="shared" si="3"/>
        <v>0</v>
      </c>
      <c r="I116" s="12">
        <f t="shared" si="4"/>
        <v>0</v>
      </c>
      <c r="J116" s="116">
        <v>1673086</v>
      </c>
      <c r="K116" s="116">
        <v>1673086</v>
      </c>
      <c r="N116" s="116"/>
    </row>
    <row r="117" spans="1:14" ht="15.75">
      <c r="A117" s="115" t="s">
        <v>110</v>
      </c>
      <c r="B117" s="111">
        <v>1560.7</v>
      </c>
      <c r="C117" s="116">
        <v>0</v>
      </c>
      <c r="D117" s="117">
        <v>0</v>
      </c>
      <c r="E117" s="116">
        <v>0</v>
      </c>
      <c r="F117" s="12">
        <f t="shared" si="5"/>
        <v>0</v>
      </c>
      <c r="G117" s="112">
        <v>1690353</v>
      </c>
      <c r="H117" s="121">
        <f t="shared" si="3"/>
        <v>1436800</v>
      </c>
      <c r="I117" s="12">
        <f t="shared" si="4"/>
        <v>1436800</v>
      </c>
      <c r="J117" s="116">
        <v>2925414</v>
      </c>
      <c r="K117" s="116">
        <v>4362214</v>
      </c>
      <c r="N117" s="116"/>
    </row>
    <row r="118" spans="1:14" ht="15.75">
      <c r="A118" s="115" t="s">
        <v>111</v>
      </c>
      <c r="B118" s="111">
        <v>2031</v>
      </c>
      <c r="C118" s="116">
        <v>730307</v>
      </c>
      <c r="D118" s="117">
        <v>223979</v>
      </c>
      <c r="E118" s="116">
        <v>1869550</v>
      </c>
      <c r="F118" s="12">
        <f t="shared" si="5"/>
        <v>2823836</v>
      </c>
      <c r="G118" s="112">
        <v>2310998</v>
      </c>
      <c r="H118" s="121">
        <f t="shared" si="3"/>
        <v>0</v>
      </c>
      <c r="I118" s="12">
        <f t="shared" si="4"/>
        <v>2823836</v>
      </c>
      <c r="J118" s="116">
        <v>3482061</v>
      </c>
      <c r="K118" s="116">
        <v>6305897</v>
      </c>
      <c r="N118" s="116"/>
    </row>
    <row r="119" spans="1:14" ht="15.75">
      <c r="A119" s="115" t="s">
        <v>112</v>
      </c>
      <c r="B119" s="111">
        <v>1012.5</v>
      </c>
      <c r="C119" s="116">
        <v>947994</v>
      </c>
      <c r="D119" s="117">
        <v>295883</v>
      </c>
      <c r="E119" s="116">
        <v>992403</v>
      </c>
      <c r="F119" s="12">
        <f t="shared" si="5"/>
        <v>2236280</v>
      </c>
      <c r="G119" s="112">
        <v>1630408</v>
      </c>
      <c r="H119" s="121">
        <f t="shared" si="3"/>
        <v>0</v>
      </c>
      <c r="I119" s="12">
        <f t="shared" si="4"/>
        <v>2236280</v>
      </c>
      <c r="J119" s="116">
        <v>1551659</v>
      </c>
      <c r="K119" s="116">
        <v>3787939</v>
      </c>
      <c r="N119" s="116"/>
    </row>
    <row r="120" spans="1:14" ht="15.75">
      <c r="A120" s="115" t="s">
        <v>113</v>
      </c>
      <c r="B120" s="111">
        <v>4148.8</v>
      </c>
      <c r="C120" s="116">
        <v>3616965</v>
      </c>
      <c r="D120" s="117">
        <v>1138265</v>
      </c>
      <c r="E120" s="116">
        <v>3884094</v>
      </c>
      <c r="F120" s="12">
        <f t="shared" si="5"/>
        <v>8639324</v>
      </c>
      <c r="G120" s="112">
        <v>6016814</v>
      </c>
      <c r="H120" s="121">
        <f t="shared" si="3"/>
        <v>0</v>
      </c>
      <c r="I120" s="12">
        <f t="shared" si="4"/>
        <v>8639324</v>
      </c>
      <c r="J120" s="116">
        <v>6432220</v>
      </c>
      <c r="K120" s="116">
        <v>15071544</v>
      </c>
      <c r="N120" s="116"/>
    </row>
    <row r="121" spans="1:14" ht="15.75">
      <c r="A121" s="115" t="s">
        <v>114</v>
      </c>
      <c r="B121" s="111">
        <v>86.4</v>
      </c>
      <c r="C121" s="116">
        <v>0</v>
      </c>
      <c r="D121" s="117">
        <v>0</v>
      </c>
      <c r="E121" s="116">
        <v>0</v>
      </c>
      <c r="F121" s="12">
        <f t="shared" si="5"/>
        <v>0</v>
      </c>
      <c r="G121" s="112">
        <v>0</v>
      </c>
      <c r="H121" s="121">
        <f t="shared" si="3"/>
        <v>0</v>
      </c>
      <c r="I121" s="12">
        <f t="shared" si="4"/>
        <v>0</v>
      </c>
      <c r="J121" s="116">
        <v>842114</v>
      </c>
      <c r="K121" s="116">
        <v>842114</v>
      </c>
      <c r="N121" s="116"/>
    </row>
    <row r="122" spans="1:14" ht="15.75">
      <c r="A122" s="115" t="s">
        <v>115</v>
      </c>
      <c r="B122" s="111">
        <v>861.4</v>
      </c>
      <c r="C122" s="116">
        <v>1363588</v>
      </c>
      <c r="D122" s="117">
        <v>487156</v>
      </c>
      <c r="E122" s="116">
        <v>1470490</v>
      </c>
      <c r="F122" s="12">
        <f t="shared" si="5"/>
        <v>3321234</v>
      </c>
      <c r="G122" s="112">
        <v>2414169</v>
      </c>
      <c r="H122" s="121">
        <f t="shared" si="3"/>
        <v>0</v>
      </c>
      <c r="I122" s="12">
        <f t="shared" si="4"/>
        <v>3321234</v>
      </c>
      <c r="J122" s="116">
        <v>1084674</v>
      </c>
      <c r="K122" s="116">
        <v>4405908</v>
      </c>
      <c r="N122" s="116"/>
    </row>
    <row r="123" spans="1:14" ht="15.75">
      <c r="A123" s="115" t="s">
        <v>116</v>
      </c>
      <c r="B123" s="111">
        <v>137</v>
      </c>
      <c r="C123" s="116">
        <v>0</v>
      </c>
      <c r="D123" s="117">
        <v>0</v>
      </c>
      <c r="E123" s="116">
        <v>222061</v>
      </c>
      <c r="F123" s="12">
        <f t="shared" si="5"/>
        <v>222061</v>
      </c>
      <c r="G123" s="112">
        <v>409972</v>
      </c>
      <c r="H123" s="121">
        <f t="shared" si="3"/>
        <v>126415</v>
      </c>
      <c r="I123" s="12">
        <f t="shared" si="4"/>
        <v>348476</v>
      </c>
      <c r="J123" s="116">
        <v>303874</v>
      </c>
      <c r="K123" s="116">
        <v>652350</v>
      </c>
      <c r="N123" s="116"/>
    </row>
    <row r="124" spans="1:14" ht="15.75">
      <c r="A124" s="115" t="s">
        <v>117</v>
      </c>
      <c r="B124" s="111">
        <v>2867.6</v>
      </c>
      <c r="C124" s="116">
        <v>4624435</v>
      </c>
      <c r="D124" s="117">
        <v>1380262</v>
      </c>
      <c r="E124" s="116">
        <v>4616986</v>
      </c>
      <c r="F124" s="12">
        <f t="shared" si="5"/>
        <v>10621683</v>
      </c>
      <c r="G124" s="112">
        <v>10036739</v>
      </c>
      <c r="H124" s="121">
        <f t="shared" si="3"/>
        <v>0</v>
      </c>
      <c r="I124" s="12">
        <f t="shared" si="4"/>
        <v>10621683</v>
      </c>
      <c r="J124" s="116">
        <v>3852359</v>
      </c>
      <c r="K124" s="116">
        <v>14474042</v>
      </c>
      <c r="N124" s="116"/>
    </row>
    <row r="125" spans="1:14" ht="15.75">
      <c r="A125" s="115" t="s">
        <v>118</v>
      </c>
      <c r="B125" s="111">
        <v>379</v>
      </c>
      <c r="C125" s="116">
        <v>0</v>
      </c>
      <c r="D125" s="117">
        <v>0</v>
      </c>
      <c r="E125" s="116">
        <v>311973</v>
      </c>
      <c r="F125" s="12">
        <f t="shared" si="5"/>
        <v>311973</v>
      </c>
      <c r="G125" s="112">
        <v>382015</v>
      </c>
      <c r="H125" s="121">
        <f t="shared" si="3"/>
        <v>12740</v>
      </c>
      <c r="I125" s="12">
        <f t="shared" si="4"/>
        <v>324713</v>
      </c>
      <c r="J125" s="116">
        <v>765245</v>
      </c>
      <c r="K125" s="116">
        <v>1089958</v>
      </c>
      <c r="N125" s="116"/>
    </row>
    <row r="126" spans="1:14" ht="15.75">
      <c r="A126" s="115" t="s">
        <v>119</v>
      </c>
      <c r="B126" s="111">
        <v>934.1</v>
      </c>
      <c r="C126" s="116">
        <v>115856</v>
      </c>
      <c r="D126" s="117">
        <v>44136</v>
      </c>
      <c r="E126" s="116">
        <v>1117346</v>
      </c>
      <c r="F126" s="12">
        <f t="shared" si="5"/>
        <v>1277338</v>
      </c>
      <c r="G126" s="112">
        <v>1395349</v>
      </c>
      <c r="H126" s="121">
        <f t="shared" si="3"/>
        <v>0</v>
      </c>
      <c r="I126" s="12">
        <f t="shared" si="4"/>
        <v>1277338</v>
      </c>
      <c r="J126" s="116">
        <v>1660352</v>
      </c>
      <c r="K126" s="116">
        <v>2937690</v>
      </c>
      <c r="N126" s="116"/>
    </row>
    <row r="127" spans="1:14" ht="15.75">
      <c r="A127" s="115" t="s">
        <v>120</v>
      </c>
      <c r="B127" s="111">
        <v>2304.8</v>
      </c>
      <c r="C127" s="116">
        <v>0</v>
      </c>
      <c r="D127" s="117">
        <v>0</v>
      </c>
      <c r="E127" s="116">
        <v>4795399</v>
      </c>
      <c r="F127" s="12">
        <f t="shared" si="5"/>
        <v>4795399</v>
      </c>
      <c r="G127" s="112">
        <v>5350628</v>
      </c>
      <c r="H127" s="121">
        <f t="shared" si="3"/>
        <v>0</v>
      </c>
      <c r="I127" s="12">
        <f t="shared" si="4"/>
        <v>4795399</v>
      </c>
      <c r="J127" s="116">
        <v>4644874</v>
      </c>
      <c r="K127" s="116">
        <v>9440273</v>
      </c>
      <c r="N127" s="116"/>
    </row>
    <row r="128" spans="1:14" ht="15.75">
      <c r="A128" s="115" t="s">
        <v>121</v>
      </c>
      <c r="B128" s="111">
        <v>624.9</v>
      </c>
      <c r="C128" s="116">
        <v>1776928</v>
      </c>
      <c r="D128" s="117">
        <v>551643</v>
      </c>
      <c r="E128" s="116">
        <v>1232144</v>
      </c>
      <c r="F128" s="12">
        <f t="shared" si="5"/>
        <v>3560715</v>
      </c>
      <c r="G128" s="112">
        <v>3193365</v>
      </c>
      <c r="H128" s="121">
        <f t="shared" si="3"/>
        <v>0</v>
      </c>
      <c r="I128" s="12">
        <f t="shared" si="4"/>
        <v>3560715</v>
      </c>
      <c r="J128" s="116">
        <v>588635</v>
      </c>
      <c r="K128" s="116">
        <v>4149350</v>
      </c>
      <c r="N128" s="116"/>
    </row>
    <row r="129" spans="1:14" ht="15.75">
      <c r="A129" s="115" t="s">
        <v>122</v>
      </c>
      <c r="B129" s="111">
        <v>53.3</v>
      </c>
      <c r="C129" s="116">
        <v>44975</v>
      </c>
      <c r="D129" s="117">
        <v>1916</v>
      </c>
      <c r="E129" s="116">
        <v>104354</v>
      </c>
      <c r="F129" s="12">
        <f t="shared" si="5"/>
        <v>151245</v>
      </c>
      <c r="G129" s="112">
        <v>55726</v>
      </c>
      <c r="H129" s="121">
        <f t="shared" si="3"/>
        <v>0</v>
      </c>
      <c r="I129" s="12">
        <f t="shared" si="4"/>
        <v>151245</v>
      </c>
      <c r="J129" s="116">
        <v>95343</v>
      </c>
      <c r="K129" s="116">
        <v>246588</v>
      </c>
      <c r="N129" s="116"/>
    </row>
    <row r="130" spans="1:14" ht="15.75">
      <c r="A130" s="115" t="s">
        <v>123</v>
      </c>
      <c r="B130" s="111">
        <v>110.5</v>
      </c>
      <c r="C130" s="116">
        <v>248171</v>
      </c>
      <c r="D130" s="117">
        <v>61449</v>
      </c>
      <c r="E130" s="116">
        <v>99066</v>
      </c>
      <c r="F130" s="12">
        <f t="shared" si="5"/>
        <v>408686</v>
      </c>
      <c r="G130" s="112">
        <v>349661</v>
      </c>
      <c r="H130" s="121">
        <f t="shared" si="3"/>
        <v>0</v>
      </c>
      <c r="I130" s="12">
        <f t="shared" si="4"/>
        <v>408686</v>
      </c>
      <c r="J130" s="116">
        <v>140184</v>
      </c>
      <c r="K130" s="116">
        <v>548870</v>
      </c>
      <c r="N130" s="116"/>
    </row>
    <row r="131" spans="1:14" ht="15.75">
      <c r="A131" s="115" t="s">
        <v>124</v>
      </c>
      <c r="B131" s="111">
        <v>1576.2</v>
      </c>
      <c r="C131" s="116">
        <v>0</v>
      </c>
      <c r="D131" s="117">
        <v>0</v>
      </c>
      <c r="E131" s="116">
        <v>2162339</v>
      </c>
      <c r="F131" s="12">
        <f t="shared" si="5"/>
        <v>2162339</v>
      </c>
      <c r="G131" s="112">
        <v>2317118</v>
      </c>
      <c r="H131" s="121">
        <f t="shared" si="3"/>
        <v>0</v>
      </c>
      <c r="I131" s="12">
        <f t="shared" si="4"/>
        <v>2162339</v>
      </c>
      <c r="J131" s="116">
        <v>3636903</v>
      </c>
      <c r="K131" s="116">
        <v>5799242</v>
      </c>
      <c r="N131" s="116"/>
    </row>
    <row r="132" spans="1:14" ht="15.75">
      <c r="A132" s="115" t="s">
        <v>125</v>
      </c>
      <c r="B132" s="111">
        <v>790.4</v>
      </c>
      <c r="C132" s="116">
        <v>1211517</v>
      </c>
      <c r="D132" s="117">
        <v>392521</v>
      </c>
      <c r="E132" s="116">
        <v>973492</v>
      </c>
      <c r="F132" s="12">
        <f t="shared" si="5"/>
        <v>2577530</v>
      </c>
      <c r="G132" s="112">
        <v>2490751</v>
      </c>
      <c r="H132" s="121">
        <f t="shared" si="3"/>
        <v>0</v>
      </c>
      <c r="I132" s="12">
        <f t="shared" si="4"/>
        <v>2577530</v>
      </c>
      <c r="J132" s="116">
        <v>1049749</v>
      </c>
      <c r="K132" s="116">
        <v>3627279</v>
      </c>
      <c r="N132" s="116"/>
    </row>
    <row r="133" spans="1:14" ht="15.75">
      <c r="A133" s="115" t="s">
        <v>126</v>
      </c>
      <c r="B133" s="111">
        <v>134.8</v>
      </c>
      <c r="C133" s="116">
        <v>136197</v>
      </c>
      <c r="D133" s="117">
        <v>25212</v>
      </c>
      <c r="E133" s="116">
        <v>318066</v>
      </c>
      <c r="F133" s="12">
        <f t="shared" si="5"/>
        <v>479475</v>
      </c>
      <c r="G133" s="112">
        <v>618083</v>
      </c>
      <c r="H133" s="121">
        <f t="shared" si="3"/>
        <v>45896</v>
      </c>
      <c r="I133" s="12">
        <f t="shared" si="4"/>
        <v>525371</v>
      </c>
      <c r="J133" s="116">
        <v>220763</v>
      </c>
      <c r="K133" s="116">
        <v>746134</v>
      </c>
      <c r="N133" s="116"/>
    </row>
    <row r="134" spans="1:14" ht="15.75">
      <c r="A134" s="115" t="s">
        <v>127</v>
      </c>
      <c r="B134" s="111">
        <v>180.7</v>
      </c>
      <c r="C134" s="116">
        <v>0</v>
      </c>
      <c r="D134" s="117">
        <v>0</v>
      </c>
      <c r="E134" s="116">
        <v>0</v>
      </c>
      <c r="F134" s="12">
        <f t="shared" si="5"/>
        <v>0</v>
      </c>
      <c r="G134" s="112">
        <v>0</v>
      </c>
      <c r="H134" s="121">
        <f t="shared" si="3"/>
        <v>0</v>
      </c>
      <c r="I134" s="12">
        <f t="shared" si="4"/>
        <v>0</v>
      </c>
      <c r="J134" s="116">
        <v>1783662</v>
      </c>
      <c r="K134" s="116">
        <v>1783662</v>
      </c>
      <c r="N134" s="116"/>
    </row>
    <row r="135" spans="1:14" ht="15.75">
      <c r="A135" s="115" t="s">
        <v>128</v>
      </c>
      <c r="B135" s="111">
        <v>299.6</v>
      </c>
      <c r="C135" s="116">
        <v>947952</v>
      </c>
      <c r="D135" s="117">
        <v>298210</v>
      </c>
      <c r="E135" s="116">
        <v>618497</v>
      </c>
      <c r="F135" s="12">
        <f t="shared" si="5"/>
        <v>1864659</v>
      </c>
      <c r="G135" s="112">
        <v>1727269</v>
      </c>
      <c r="H135" s="121">
        <f t="shared" si="3"/>
        <v>0</v>
      </c>
      <c r="I135" s="12">
        <f t="shared" si="4"/>
        <v>1864659</v>
      </c>
      <c r="J135" s="116">
        <v>248482</v>
      </c>
      <c r="K135" s="116">
        <v>2113141</v>
      </c>
      <c r="N135" s="116"/>
    </row>
    <row r="136" spans="1:14" ht="15.75">
      <c r="A136" s="115" t="s">
        <v>129</v>
      </c>
      <c r="B136" s="111">
        <v>1652.1</v>
      </c>
      <c r="C136" s="116">
        <v>3929256</v>
      </c>
      <c r="D136" s="117">
        <v>1184473</v>
      </c>
      <c r="E136" s="116">
        <v>1288481</v>
      </c>
      <c r="F136" s="12">
        <f t="shared" si="5"/>
        <v>6402210</v>
      </c>
      <c r="G136" s="112">
        <v>4651751</v>
      </c>
      <c r="H136" s="121">
        <f t="shared" si="3"/>
        <v>0</v>
      </c>
      <c r="I136" s="12">
        <f t="shared" si="4"/>
        <v>6402210</v>
      </c>
      <c r="J136" s="116">
        <v>1830179</v>
      </c>
      <c r="K136" s="116">
        <v>8232389</v>
      </c>
      <c r="N136" s="116"/>
    </row>
    <row r="137" spans="1:14" ht="15.75">
      <c r="A137" s="115" t="s">
        <v>130</v>
      </c>
      <c r="B137" s="111">
        <v>931.2</v>
      </c>
      <c r="C137" s="116">
        <v>1078777</v>
      </c>
      <c r="D137" s="117">
        <v>506461</v>
      </c>
      <c r="E137" s="116">
        <v>1972963</v>
      </c>
      <c r="F137" s="12">
        <f t="shared" si="5"/>
        <v>3558201</v>
      </c>
      <c r="G137" s="112">
        <v>3134018</v>
      </c>
      <c r="H137" s="121">
        <f aca="true" t="shared" si="6" ref="H137:H200">IF(G137*$H$4&gt;F137,ROUND(G137*$H$4,0)-F137,0)</f>
        <v>0</v>
      </c>
      <c r="I137" s="12">
        <f aca="true" t="shared" si="7" ref="I137:I200">F137+H137</f>
        <v>3558201</v>
      </c>
      <c r="J137" s="116">
        <v>1192731</v>
      </c>
      <c r="K137" s="116">
        <v>4750932</v>
      </c>
      <c r="N137" s="116"/>
    </row>
    <row r="138" spans="1:14" ht="15.75">
      <c r="A138" s="115" t="s">
        <v>131</v>
      </c>
      <c r="B138" s="111">
        <v>5426.4</v>
      </c>
      <c r="C138" s="116">
        <v>7342842</v>
      </c>
      <c r="D138" s="117">
        <v>3056962</v>
      </c>
      <c r="E138" s="116">
        <v>5133297</v>
      </c>
      <c r="F138" s="12">
        <f aca="true" t="shared" si="8" ref="F138:F201">C138+E138+D138</f>
        <v>15533101</v>
      </c>
      <c r="G138" s="112">
        <v>12812411</v>
      </c>
      <c r="H138" s="121">
        <f t="shared" si="6"/>
        <v>0</v>
      </c>
      <c r="I138" s="12">
        <f t="shared" si="7"/>
        <v>15533101</v>
      </c>
      <c r="J138" s="116">
        <v>6844783</v>
      </c>
      <c r="K138" s="116">
        <v>22377884</v>
      </c>
      <c r="N138" s="116"/>
    </row>
    <row r="139" spans="1:14" ht="15.75">
      <c r="A139" s="115" t="s">
        <v>132</v>
      </c>
      <c r="B139" s="111">
        <v>805.9</v>
      </c>
      <c r="C139" s="116">
        <v>1162873</v>
      </c>
      <c r="D139" s="117">
        <v>324568</v>
      </c>
      <c r="E139" s="116">
        <v>987272</v>
      </c>
      <c r="F139" s="12">
        <f t="shared" si="8"/>
        <v>2474713</v>
      </c>
      <c r="G139" s="112">
        <v>2117925</v>
      </c>
      <c r="H139" s="121">
        <f t="shared" si="6"/>
        <v>0</v>
      </c>
      <c r="I139" s="12">
        <f t="shared" si="7"/>
        <v>2474713</v>
      </c>
      <c r="J139" s="116">
        <v>1145987</v>
      </c>
      <c r="K139" s="116">
        <v>3620700</v>
      </c>
      <c r="N139" s="116"/>
    </row>
    <row r="140" spans="1:14" ht="15.75">
      <c r="A140" s="115" t="s">
        <v>133</v>
      </c>
      <c r="B140" s="111">
        <v>56.7</v>
      </c>
      <c r="C140" s="116">
        <v>0</v>
      </c>
      <c r="D140" s="117">
        <v>0</v>
      </c>
      <c r="E140" s="116">
        <v>81607</v>
      </c>
      <c r="F140" s="12">
        <f t="shared" si="8"/>
        <v>81607</v>
      </c>
      <c r="G140" s="112">
        <v>157472</v>
      </c>
      <c r="H140" s="121">
        <f t="shared" si="6"/>
        <v>52244</v>
      </c>
      <c r="I140" s="12">
        <f t="shared" si="7"/>
        <v>133851</v>
      </c>
      <c r="J140" s="116">
        <v>126036</v>
      </c>
      <c r="K140" s="116">
        <v>259887</v>
      </c>
      <c r="N140" s="116"/>
    </row>
    <row r="141" spans="1:14" ht="15.75">
      <c r="A141" s="115" t="s">
        <v>134</v>
      </c>
      <c r="B141" s="111">
        <v>253.8</v>
      </c>
      <c r="C141" s="116">
        <v>0</v>
      </c>
      <c r="D141" s="117">
        <v>0</v>
      </c>
      <c r="E141" s="116">
        <v>183901</v>
      </c>
      <c r="F141" s="12">
        <f t="shared" si="8"/>
        <v>183901</v>
      </c>
      <c r="G141" s="112">
        <v>194032</v>
      </c>
      <c r="H141" s="121">
        <f t="shared" si="6"/>
        <v>0</v>
      </c>
      <c r="I141" s="12">
        <f t="shared" si="7"/>
        <v>183901</v>
      </c>
      <c r="J141" s="116">
        <v>704840</v>
      </c>
      <c r="K141" s="116">
        <v>888741</v>
      </c>
      <c r="N141" s="116"/>
    </row>
    <row r="142" spans="1:14" ht="15.75">
      <c r="A142" s="115" t="s">
        <v>135</v>
      </c>
      <c r="B142" s="111">
        <v>224.4</v>
      </c>
      <c r="C142" s="116">
        <v>0</v>
      </c>
      <c r="D142" s="117">
        <v>0</v>
      </c>
      <c r="E142" s="116">
        <v>284858</v>
      </c>
      <c r="F142" s="12">
        <f t="shared" si="8"/>
        <v>284858</v>
      </c>
      <c r="G142" s="112">
        <v>388391</v>
      </c>
      <c r="H142" s="121">
        <f t="shared" si="6"/>
        <v>45274</v>
      </c>
      <c r="I142" s="12">
        <f t="shared" si="7"/>
        <v>330132</v>
      </c>
      <c r="J142" s="116">
        <v>418809</v>
      </c>
      <c r="K142" s="116">
        <v>748941</v>
      </c>
      <c r="N142" s="116"/>
    </row>
    <row r="143" spans="1:14" ht="15.75">
      <c r="A143" s="115" t="s">
        <v>136</v>
      </c>
      <c r="B143" s="111">
        <v>292.7</v>
      </c>
      <c r="C143" s="116">
        <v>327964</v>
      </c>
      <c r="D143" s="117">
        <v>73474</v>
      </c>
      <c r="E143" s="116">
        <v>382246</v>
      </c>
      <c r="F143" s="12">
        <f t="shared" si="8"/>
        <v>783684</v>
      </c>
      <c r="G143" s="112">
        <v>870650</v>
      </c>
      <c r="H143" s="121">
        <f t="shared" si="6"/>
        <v>0</v>
      </c>
      <c r="I143" s="12">
        <f t="shared" si="7"/>
        <v>783684</v>
      </c>
      <c r="J143" s="116">
        <v>460627</v>
      </c>
      <c r="K143" s="116">
        <v>1244311</v>
      </c>
      <c r="N143" s="116"/>
    </row>
    <row r="144" spans="1:14" ht="15.75">
      <c r="A144" s="115" t="s">
        <v>137</v>
      </c>
      <c r="B144" s="111">
        <v>319.3</v>
      </c>
      <c r="C144" s="116">
        <v>0</v>
      </c>
      <c r="D144" s="117">
        <v>0</v>
      </c>
      <c r="E144" s="116">
        <v>0</v>
      </c>
      <c r="F144" s="12">
        <f t="shared" si="8"/>
        <v>0</v>
      </c>
      <c r="G144" s="112">
        <v>397386</v>
      </c>
      <c r="H144" s="121">
        <f t="shared" si="6"/>
        <v>337778</v>
      </c>
      <c r="I144" s="12">
        <f t="shared" si="7"/>
        <v>337778</v>
      </c>
      <c r="J144" s="116">
        <v>1052363</v>
      </c>
      <c r="K144" s="116">
        <v>1390141</v>
      </c>
      <c r="N144" s="116"/>
    </row>
    <row r="145" spans="1:14" ht="15.75">
      <c r="A145" s="115" t="s">
        <v>138</v>
      </c>
      <c r="B145" s="111">
        <v>14978.4</v>
      </c>
      <c r="C145" s="116">
        <v>12998256</v>
      </c>
      <c r="D145" s="117">
        <v>4328608</v>
      </c>
      <c r="E145" s="116">
        <v>31673578</v>
      </c>
      <c r="F145" s="12">
        <f t="shared" si="8"/>
        <v>49000442</v>
      </c>
      <c r="G145" s="112">
        <v>47007257</v>
      </c>
      <c r="H145" s="121">
        <f t="shared" si="6"/>
        <v>0</v>
      </c>
      <c r="I145" s="12">
        <f t="shared" si="7"/>
        <v>49000442</v>
      </c>
      <c r="J145" s="116">
        <v>23003011</v>
      </c>
      <c r="K145" s="116">
        <v>72003453</v>
      </c>
      <c r="N145" s="116"/>
    </row>
    <row r="146" spans="1:14" ht="15.75">
      <c r="A146" s="115" t="s">
        <v>139</v>
      </c>
      <c r="B146" s="111">
        <v>298.8</v>
      </c>
      <c r="C146" s="116">
        <v>649481</v>
      </c>
      <c r="D146" s="117">
        <v>151214</v>
      </c>
      <c r="E146" s="116">
        <v>442271</v>
      </c>
      <c r="F146" s="12">
        <f t="shared" si="8"/>
        <v>1242966</v>
      </c>
      <c r="G146" s="112">
        <v>888097</v>
      </c>
      <c r="H146" s="121">
        <f t="shared" si="6"/>
        <v>0</v>
      </c>
      <c r="I146" s="12">
        <f t="shared" si="7"/>
        <v>1242966</v>
      </c>
      <c r="J146" s="116">
        <v>394017</v>
      </c>
      <c r="K146" s="116">
        <v>1636983</v>
      </c>
      <c r="N146" s="116"/>
    </row>
    <row r="147" spans="1:14" ht="15.75">
      <c r="A147" s="115" t="s">
        <v>140</v>
      </c>
      <c r="B147" s="111">
        <v>118.1</v>
      </c>
      <c r="C147" s="116">
        <v>144808</v>
      </c>
      <c r="D147" s="117">
        <v>63842</v>
      </c>
      <c r="E147" s="116">
        <v>257260</v>
      </c>
      <c r="F147" s="12">
        <f t="shared" si="8"/>
        <v>465910</v>
      </c>
      <c r="G147" s="112">
        <v>561920</v>
      </c>
      <c r="H147" s="121">
        <f t="shared" si="6"/>
        <v>11722</v>
      </c>
      <c r="I147" s="12">
        <f t="shared" si="7"/>
        <v>477632</v>
      </c>
      <c r="J147" s="116">
        <v>151659</v>
      </c>
      <c r="K147" s="116">
        <v>629291</v>
      </c>
      <c r="N147" s="116"/>
    </row>
    <row r="148" spans="1:14" ht="15.75">
      <c r="A148" s="115" t="s">
        <v>141</v>
      </c>
      <c r="B148" s="111">
        <v>0</v>
      </c>
      <c r="C148" s="116">
        <v>0</v>
      </c>
      <c r="D148" s="117">
        <v>0</v>
      </c>
      <c r="E148" s="116">
        <v>0</v>
      </c>
      <c r="F148" s="12">
        <f t="shared" si="8"/>
        <v>0</v>
      </c>
      <c r="G148" s="112">
        <v>0</v>
      </c>
      <c r="H148" s="121">
        <f t="shared" si="6"/>
        <v>0</v>
      </c>
      <c r="I148" s="12">
        <f t="shared" si="7"/>
        <v>0</v>
      </c>
      <c r="J148" s="116">
        <v>0</v>
      </c>
      <c r="K148" s="116">
        <v>0</v>
      </c>
      <c r="N148" s="116"/>
    </row>
    <row r="149" spans="1:14" ht="15.75">
      <c r="A149" s="115" t="s">
        <v>142</v>
      </c>
      <c r="B149" s="111">
        <v>154.1</v>
      </c>
      <c r="C149" s="116">
        <v>0</v>
      </c>
      <c r="D149" s="117">
        <v>0</v>
      </c>
      <c r="E149" s="116">
        <v>178018</v>
      </c>
      <c r="F149" s="12">
        <f t="shared" si="8"/>
        <v>178018</v>
      </c>
      <c r="G149" s="112">
        <v>238752</v>
      </c>
      <c r="H149" s="121">
        <f t="shared" si="6"/>
        <v>24921</v>
      </c>
      <c r="I149" s="12">
        <f t="shared" si="7"/>
        <v>202939</v>
      </c>
      <c r="J149" s="116">
        <v>377597</v>
      </c>
      <c r="K149" s="116">
        <v>580536</v>
      </c>
      <c r="N149" s="116"/>
    </row>
    <row r="150" spans="1:14" ht="15.75">
      <c r="A150" s="115" t="s">
        <v>143</v>
      </c>
      <c r="B150" s="111">
        <v>937.5</v>
      </c>
      <c r="C150" s="116">
        <v>0</v>
      </c>
      <c r="D150" s="117">
        <v>0</v>
      </c>
      <c r="E150" s="116">
        <v>0</v>
      </c>
      <c r="F150" s="12">
        <f t="shared" si="8"/>
        <v>0</v>
      </c>
      <c r="G150" s="112">
        <v>279612</v>
      </c>
      <c r="H150" s="121">
        <f t="shared" si="6"/>
        <v>237670</v>
      </c>
      <c r="I150" s="12">
        <f t="shared" si="7"/>
        <v>237670</v>
      </c>
      <c r="J150" s="116">
        <v>4104652</v>
      </c>
      <c r="K150" s="116">
        <v>4342322</v>
      </c>
      <c r="N150" s="116"/>
    </row>
    <row r="151" spans="1:14" ht="15.75">
      <c r="A151" s="115" t="s">
        <v>144</v>
      </c>
      <c r="B151" s="111">
        <v>4639.3</v>
      </c>
      <c r="C151" s="116">
        <v>3928188</v>
      </c>
      <c r="D151" s="117">
        <v>1284808</v>
      </c>
      <c r="E151" s="116">
        <v>4689120</v>
      </c>
      <c r="F151" s="12">
        <f t="shared" si="8"/>
        <v>9902116</v>
      </c>
      <c r="G151" s="112">
        <v>7159009</v>
      </c>
      <c r="H151" s="121">
        <f t="shared" si="6"/>
        <v>0</v>
      </c>
      <c r="I151" s="12">
        <f t="shared" si="7"/>
        <v>9902116</v>
      </c>
      <c r="J151" s="116">
        <v>7180701</v>
      </c>
      <c r="K151" s="116">
        <v>17082817</v>
      </c>
      <c r="N151" s="116"/>
    </row>
    <row r="152" spans="1:14" ht="15.75">
      <c r="A152" s="115" t="s">
        <v>145</v>
      </c>
      <c r="B152" s="111">
        <v>293.4</v>
      </c>
      <c r="C152" s="116">
        <v>506746</v>
      </c>
      <c r="D152" s="117">
        <v>132406</v>
      </c>
      <c r="E152" s="116">
        <v>487365</v>
      </c>
      <c r="F152" s="12">
        <f t="shared" si="8"/>
        <v>1126517</v>
      </c>
      <c r="G152" s="112">
        <v>1189781</v>
      </c>
      <c r="H152" s="121">
        <f t="shared" si="6"/>
        <v>0</v>
      </c>
      <c r="I152" s="12">
        <f t="shared" si="7"/>
        <v>1126517</v>
      </c>
      <c r="J152" s="116">
        <v>402971</v>
      </c>
      <c r="K152" s="116">
        <v>1529488</v>
      </c>
      <c r="N152" s="116"/>
    </row>
    <row r="153" spans="1:14" ht="15.75">
      <c r="A153" s="115" t="s">
        <v>146</v>
      </c>
      <c r="B153" s="111">
        <v>217.6</v>
      </c>
      <c r="C153" s="116">
        <v>558584</v>
      </c>
      <c r="D153" s="117">
        <v>158045</v>
      </c>
      <c r="E153" s="116">
        <v>345071</v>
      </c>
      <c r="F153" s="12">
        <f t="shared" si="8"/>
        <v>1061700</v>
      </c>
      <c r="G153" s="112">
        <v>911741</v>
      </c>
      <c r="H153" s="121">
        <f t="shared" si="6"/>
        <v>0</v>
      </c>
      <c r="I153" s="12">
        <f t="shared" si="7"/>
        <v>1061700</v>
      </c>
      <c r="J153" s="116">
        <v>239018</v>
      </c>
      <c r="K153" s="116">
        <v>1300718</v>
      </c>
      <c r="N153" s="116"/>
    </row>
    <row r="154" spans="1:14" ht="15.75">
      <c r="A154" s="115" t="s">
        <v>147</v>
      </c>
      <c r="B154" s="111">
        <v>2520.3</v>
      </c>
      <c r="C154" s="116">
        <v>3755499</v>
      </c>
      <c r="D154" s="117">
        <v>1323712</v>
      </c>
      <c r="E154" s="116">
        <v>3561083</v>
      </c>
      <c r="F154" s="12">
        <f t="shared" si="8"/>
        <v>8640294</v>
      </c>
      <c r="G154" s="112">
        <v>7414581</v>
      </c>
      <c r="H154" s="121">
        <f t="shared" si="6"/>
        <v>0</v>
      </c>
      <c r="I154" s="12">
        <f t="shared" si="7"/>
        <v>8640294</v>
      </c>
      <c r="J154" s="116">
        <v>3275166</v>
      </c>
      <c r="K154" s="116">
        <v>11915460</v>
      </c>
      <c r="N154" s="116"/>
    </row>
    <row r="155" spans="1:14" ht="15.75">
      <c r="A155" s="115" t="s">
        <v>148</v>
      </c>
      <c r="B155" s="111">
        <v>3</v>
      </c>
      <c r="C155" s="116">
        <v>0</v>
      </c>
      <c r="D155" s="117">
        <v>0</v>
      </c>
      <c r="E155" s="116">
        <v>0</v>
      </c>
      <c r="F155" s="12">
        <f t="shared" si="8"/>
        <v>0</v>
      </c>
      <c r="G155" s="112">
        <v>0</v>
      </c>
      <c r="H155" s="121">
        <f t="shared" si="6"/>
        <v>0</v>
      </c>
      <c r="I155" s="12">
        <f t="shared" si="7"/>
        <v>0</v>
      </c>
      <c r="J155" s="116">
        <v>13604</v>
      </c>
      <c r="K155" s="116">
        <v>13604</v>
      </c>
      <c r="N155" s="116"/>
    </row>
    <row r="156" spans="1:14" ht="15.75">
      <c r="A156" s="115" t="s">
        <v>149</v>
      </c>
      <c r="B156" s="111">
        <v>644.5</v>
      </c>
      <c r="C156" s="116">
        <v>780863</v>
      </c>
      <c r="D156" s="117">
        <v>222411</v>
      </c>
      <c r="E156" s="116">
        <v>1315910</v>
      </c>
      <c r="F156" s="12">
        <f t="shared" si="8"/>
        <v>2319184</v>
      </c>
      <c r="G156" s="112">
        <v>2660789</v>
      </c>
      <c r="H156" s="121">
        <f t="shared" si="6"/>
        <v>0</v>
      </c>
      <c r="I156" s="12">
        <f t="shared" si="7"/>
        <v>2319184</v>
      </c>
      <c r="J156" s="116">
        <v>953633</v>
      </c>
      <c r="K156" s="116">
        <v>3272817</v>
      </c>
      <c r="N156" s="116"/>
    </row>
    <row r="157" spans="1:14" ht="15.75">
      <c r="A157" s="115" t="s">
        <v>150</v>
      </c>
      <c r="B157" s="111">
        <v>107</v>
      </c>
      <c r="C157" s="116">
        <v>0</v>
      </c>
      <c r="D157" s="117">
        <v>38159</v>
      </c>
      <c r="E157" s="116">
        <v>0</v>
      </c>
      <c r="F157" s="12">
        <f t="shared" si="8"/>
        <v>38159</v>
      </c>
      <c r="G157" s="112">
        <v>224398</v>
      </c>
      <c r="H157" s="121">
        <f t="shared" si="6"/>
        <v>152579</v>
      </c>
      <c r="I157" s="12">
        <f t="shared" si="7"/>
        <v>190738</v>
      </c>
      <c r="J157" s="116">
        <v>157088</v>
      </c>
      <c r="K157" s="116">
        <v>347826</v>
      </c>
      <c r="N157" s="116"/>
    </row>
    <row r="158" spans="1:14" ht="15.75">
      <c r="A158" s="115" t="s">
        <v>151</v>
      </c>
      <c r="B158" s="111">
        <v>479.7</v>
      </c>
      <c r="C158" s="116">
        <v>942587</v>
      </c>
      <c r="D158" s="117">
        <v>238272</v>
      </c>
      <c r="E158" s="116">
        <v>411138</v>
      </c>
      <c r="F158" s="12">
        <f t="shared" si="8"/>
        <v>1591997</v>
      </c>
      <c r="G158" s="112">
        <v>1166860</v>
      </c>
      <c r="H158" s="121">
        <f t="shared" si="6"/>
        <v>0</v>
      </c>
      <c r="I158" s="12">
        <f t="shared" si="7"/>
        <v>1591997</v>
      </c>
      <c r="J158" s="116">
        <v>637054</v>
      </c>
      <c r="K158" s="116">
        <v>2229051</v>
      </c>
      <c r="N158" s="116"/>
    </row>
    <row r="159" spans="1:14" ht="15.75">
      <c r="A159" s="115" t="s">
        <v>152</v>
      </c>
      <c r="B159" s="111">
        <v>640.7</v>
      </c>
      <c r="C159" s="116">
        <v>0</v>
      </c>
      <c r="D159" s="117">
        <v>0</v>
      </c>
      <c r="E159" s="116">
        <v>0</v>
      </c>
      <c r="F159" s="12">
        <f t="shared" si="8"/>
        <v>0</v>
      </c>
      <c r="G159" s="112">
        <v>0</v>
      </c>
      <c r="H159" s="121">
        <f t="shared" si="6"/>
        <v>0</v>
      </c>
      <c r="I159" s="12">
        <f t="shared" si="7"/>
        <v>0</v>
      </c>
      <c r="J159" s="116">
        <v>6092744</v>
      </c>
      <c r="K159" s="116">
        <v>6092744</v>
      </c>
      <c r="N159" s="116"/>
    </row>
    <row r="160" spans="1:14" ht="15.75">
      <c r="A160" s="115" t="s">
        <v>153</v>
      </c>
      <c r="B160" s="111">
        <v>12729.5</v>
      </c>
      <c r="C160" s="116">
        <v>7758630</v>
      </c>
      <c r="D160" s="117">
        <v>2572887</v>
      </c>
      <c r="E160" s="116">
        <v>22737962</v>
      </c>
      <c r="F160" s="12">
        <f t="shared" si="8"/>
        <v>33069479</v>
      </c>
      <c r="G160" s="112">
        <v>23866124</v>
      </c>
      <c r="H160" s="121">
        <f t="shared" si="6"/>
        <v>0</v>
      </c>
      <c r="I160" s="12">
        <f t="shared" si="7"/>
        <v>33069479</v>
      </c>
      <c r="J160" s="116">
        <v>20655168</v>
      </c>
      <c r="K160" s="116">
        <v>53724647</v>
      </c>
      <c r="N160" s="116"/>
    </row>
    <row r="161" spans="1:14" ht="15.75">
      <c r="A161" s="115" t="s">
        <v>154</v>
      </c>
      <c r="B161" s="111">
        <v>116.1</v>
      </c>
      <c r="C161" s="116">
        <v>0</v>
      </c>
      <c r="D161" s="117">
        <v>6197</v>
      </c>
      <c r="E161" s="116">
        <v>173280</v>
      </c>
      <c r="F161" s="12">
        <f t="shared" si="8"/>
        <v>179477</v>
      </c>
      <c r="G161" s="112">
        <v>172825</v>
      </c>
      <c r="H161" s="121">
        <f t="shared" si="6"/>
        <v>0</v>
      </c>
      <c r="I161" s="12">
        <f t="shared" si="7"/>
        <v>179477</v>
      </c>
      <c r="J161" s="116">
        <v>205655</v>
      </c>
      <c r="K161" s="116">
        <v>385132</v>
      </c>
      <c r="N161" s="116"/>
    </row>
    <row r="162" spans="1:14" ht="15.75">
      <c r="A162" s="115" t="s">
        <v>155</v>
      </c>
      <c r="B162" s="111">
        <v>873.8</v>
      </c>
      <c r="C162" s="116">
        <v>1217300</v>
      </c>
      <c r="D162" s="117">
        <v>345029</v>
      </c>
      <c r="E162" s="116">
        <v>757903</v>
      </c>
      <c r="F162" s="12">
        <f t="shared" si="8"/>
        <v>2320232</v>
      </c>
      <c r="G162" s="112">
        <v>1682269</v>
      </c>
      <c r="H162" s="121">
        <f t="shared" si="6"/>
        <v>0</v>
      </c>
      <c r="I162" s="12">
        <f t="shared" si="7"/>
        <v>2320232</v>
      </c>
      <c r="J162" s="116">
        <v>1249430</v>
      </c>
      <c r="K162" s="116">
        <v>3569662</v>
      </c>
      <c r="N162" s="116"/>
    </row>
    <row r="163" spans="1:14" ht="15.75">
      <c r="A163" s="115" t="s">
        <v>156</v>
      </c>
      <c r="B163" s="111">
        <v>102.4</v>
      </c>
      <c r="C163" s="116">
        <v>0</v>
      </c>
      <c r="D163" s="117">
        <v>0</v>
      </c>
      <c r="E163" s="116">
        <v>0</v>
      </c>
      <c r="F163" s="12">
        <f t="shared" si="8"/>
        <v>0</v>
      </c>
      <c r="G163" s="112">
        <v>0</v>
      </c>
      <c r="H163" s="121">
        <f t="shared" si="6"/>
        <v>0</v>
      </c>
      <c r="I163" s="12">
        <f t="shared" si="7"/>
        <v>0</v>
      </c>
      <c r="J163" s="116">
        <v>1442339</v>
      </c>
      <c r="K163" s="116">
        <v>1442339</v>
      </c>
      <c r="N163" s="116"/>
    </row>
    <row r="164" spans="1:14" ht="15.75">
      <c r="A164" s="115" t="s">
        <v>157</v>
      </c>
      <c r="B164" s="111">
        <v>454</v>
      </c>
      <c r="C164" s="116">
        <v>0</v>
      </c>
      <c r="D164" s="117">
        <v>0</v>
      </c>
      <c r="E164" s="116">
        <v>607526</v>
      </c>
      <c r="F164" s="12">
        <f t="shared" si="8"/>
        <v>607526</v>
      </c>
      <c r="G164" s="112">
        <v>544902</v>
      </c>
      <c r="H164" s="121">
        <f t="shared" si="6"/>
        <v>0</v>
      </c>
      <c r="I164" s="12">
        <f t="shared" si="7"/>
        <v>607526</v>
      </c>
      <c r="J164" s="116">
        <v>952188</v>
      </c>
      <c r="K164" s="116">
        <v>1559714</v>
      </c>
      <c r="N164" s="116"/>
    </row>
    <row r="165" spans="1:14" ht="15.75">
      <c r="A165" s="115" t="s">
        <v>158</v>
      </c>
      <c r="B165" s="111">
        <v>314.5</v>
      </c>
      <c r="C165" s="116">
        <v>156973</v>
      </c>
      <c r="D165" s="117">
        <v>25578</v>
      </c>
      <c r="E165" s="116">
        <v>538463</v>
      </c>
      <c r="F165" s="12">
        <f t="shared" si="8"/>
        <v>721014</v>
      </c>
      <c r="G165" s="112">
        <v>465147</v>
      </c>
      <c r="H165" s="121">
        <f t="shared" si="6"/>
        <v>0</v>
      </c>
      <c r="I165" s="12">
        <f t="shared" si="7"/>
        <v>721014</v>
      </c>
      <c r="J165" s="116">
        <v>548303</v>
      </c>
      <c r="K165" s="116">
        <v>1269317</v>
      </c>
      <c r="N165" s="116"/>
    </row>
    <row r="166" spans="1:14" ht="15.75">
      <c r="A166" s="115" t="s">
        <v>159</v>
      </c>
      <c r="B166" s="111">
        <v>820.9</v>
      </c>
      <c r="C166" s="116">
        <v>1904447</v>
      </c>
      <c r="D166" s="117">
        <v>578702</v>
      </c>
      <c r="E166" s="116">
        <v>850780</v>
      </c>
      <c r="F166" s="12">
        <f t="shared" si="8"/>
        <v>3333929</v>
      </c>
      <c r="G166" s="112">
        <v>2995264</v>
      </c>
      <c r="H166" s="121">
        <f t="shared" si="6"/>
        <v>0</v>
      </c>
      <c r="I166" s="12">
        <f t="shared" si="7"/>
        <v>3333929</v>
      </c>
      <c r="J166" s="116">
        <v>919225</v>
      </c>
      <c r="K166" s="116">
        <v>4253154</v>
      </c>
      <c r="N166" s="116"/>
    </row>
    <row r="167" spans="1:14" ht="15.75">
      <c r="A167" s="115" t="s">
        <v>160</v>
      </c>
      <c r="B167" s="111">
        <v>419.6</v>
      </c>
      <c r="C167" s="116">
        <v>0</v>
      </c>
      <c r="D167" s="117">
        <v>0</v>
      </c>
      <c r="E167" s="116">
        <v>0</v>
      </c>
      <c r="F167" s="12">
        <f t="shared" si="8"/>
        <v>0</v>
      </c>
      <c r="G167" s="112">
        <v>0</v>
      </c>
      <c r="H167" s="121">
        <f t="shared" si="6"/>
        <v>0</v>
      </c>
      <c r="I167" s="12">
        <f t="shared" si="7"/>
        <v>0</v>
      </c>
      <c r="J167" s="116">
        <v>2580245</v>
      </c>
      <c r="K167" s="116">
        <v>2580245</v>
      </c>
      <c r="N167" s="116"/>
    </row>
    <row r="168" spans="1:14" ht="15.75">
      <c r="A168" s="115" t="s">
        <v>161</v>
      </c>
      <c r="B168" s="111">
        <v>278.5</v>
      </c>
      <c r="C168" s="116">
        <v>0</v>
      </c>
      <c r="D168" s="117">
        <v>0</v>
      </c>
      <c r="E168" s="116">
        <v>0</v>
      </c>
      <c r="F168" s="12">
        <f t="shared" si="8"/>
        <v>0</v>
      </c>
      <c r="G168" s="112">
        <v>0</v>
      </c>
      <c r="H168" s="121">
        <f t="shared" si="6"/>
        <v>0</v>
      </c>
      <c r="I168" s="12">
        <f t="shared" si="7"/>
        <v>0</v>
      </c>
      <c r="J168" s="116">
        <v>1588907</v>
      </c>
      <c r="K168" s="116">
        <v>1588907</v>
      </c>
      <c r="N168" s="116"/>
    </row>
    <row r="169" spans="1:14" ht="15.75">
      <c r="A169" s="115" t="s">
        <v>162</v>
      </c>
      <c r="B169" s="111">
        <v>347.5</v>
      </c>
      <c r="C169" s="116">
        <v>239851</v>
      </c>
      <c r="D169" s="117">
        <v>85283</v>
      </c>
      <c r="E169" s="116">
        <v>300794</v>
      </c>
      <c r="F169" s="12">
        <f t="shared" si="8"/>
        <v>625928</v>
      </c>
      <c r="G169" s="112">
        <v>331028</v>
      </c>
      <c r="H169" s="121">
        <f t="shared" si="6"/>
        <v>0</v>
      </c>
      <c r="I169" s="12">
        <f t="shared" si="7"/>
        <v>625928</v>
      </c>
      <c r="J169" s="116">
        <v>548813</v>
      </c>
      <c r="K169" s="116">
        <v>1174741</v>
      </c>
      <c r="N169" s="116"/>
    </row>
    <row r="170" spans="1:14" ht="15.75">
      <c r="A170" s="115" t="s">
        <v>163</v>
      </c>
      <c r="B170" s="111">
        <v>92.9</v>
      </c>
      <c r="C170" s="116">
        <v>0</v>
      </c>
      <c r="D170" s="117">
        <v>0</v>
      </c>
      <c r="E170" s="116">
        <v>0</v>
      </c>
      <c r="F170" s="12">
        <f t="shared" si="8"/>
        <v>0</v>
      </c>
      <c r="G170" s="112">
        <v>0</v>
      </c>
      <c r="H170" s="121">
        <f t="shared" si="6"/>
        <v>0</v>
      </c>
      <c r="I170" s="12">
        <f t="shared" si="7"/>
        <v>0</v>
      </c>
      <c r="J170" s="116">
        <v>1145678</v>
      </c>
      <c r="K170" s="116">
        <v>1145678</v>
      </c>
      <c r="N170" s="116"/>
    </row>
    <row r="171" spans="1:14" ht="15.75">
      <c r="A171" s="115" t="s">
        <v>164</v>
      </c>
      <c r="B171" s="111">
        <v>1021.1</v>
      </c>
      <c r="C171" s="116">
        <v>300816</v>
      </c>
      <c r="D171" s="117">
        <v>64646</v>
      </c>
      <c r="E171" s="116">
        <v>1729079</v>
      </c>
      <c r="F171" s="12">
        <f t="shared" si="8"/>
        <v>2094541</v>
      </c>
      <c r="G171" s="112">
        <v>1773273</v>
      </c>
      <c r="H171" s="121">
        <f t="shared" si="6"/>
        <v>0</v>
      </c>
      <c r="I171" s="12">
        <f t="shared" si="7"/>
        <v>2094541</v>
      </c>
      <c r="J171" s="116">
        <v>1798592</v>
      </c>
      <c r="K171" s="116">
        <v>3893133</v>
      </c>
      <c r="N171" s="116"/>
    </row>
    <row r="172" spans="1:14" ht="15.75">
      <c r="A172" s="115" t="s">
        <v>165</v>
      </c>
      <c r="B172" s="111">
        <v>1031.7</v>
      </c>
      <c r="C172" s="116">
        <v>2980736</v>
      </c>
      <c r="D172" s="117">
        <v>857941</v>
      </c>
      <c r="E172" s="116">
        <v>2138151</v>
      </c>
      <c r="F172" s="12">
        <f t="shared" si="8"/>
        <v>5976828</v>
      </c>
      <c r="G172" s="112">
        <v>6055971</v>
      </c>
      <c r="H172" s="121">
        <f t="shared" si="6"/>
        <v>0</v>
      </c>
      <c r="I172" s="12">
        <f t="shared" si="7"/>
        <v>5976828</v>
      </c>
      <c r="J172" s="116">
        <v>1024636</v>
      </c>
      <c r="K172" s="116">
        <v>7001464</v>
      </c>
      <c r="N172" s="116"/>
    </row>
    <row r="173" spans="1:14" ht="15.75">
      <c r="A173" s="115" t="s">
        <v>166</v>
      </c>
      <c r="B173" s="111">
        <v>784.7</v>
      </c>
      <c r="C173" s="116">
        <v>971506</v>
      </c>
      <c r="D173" s="117">
        <v>347858</v>
      </c>
      <c r="E173" s="116">
        <v>754844</v>
      </c>
      <c r="F173" s="12">
        <f t="shared" si="8"/>
        <v>2074208</v>
      </c>
      <c r="G173" s="112">
        <v>1756177</v>
      </c>
      <c r="H173" s="121">
        <f t="shared" si="6"/>
        <v>0</v>
      </c>
      <c r="I173" s="12">
        <f t="shared" si="7"/>
        <v>2074208</v>
      </c>
      <c r="J173" s="116">
        <v>1084010</v>
      </c>
      <c r="K173" s="116">
        <v>3158218</v>
      </c>
      <c r="N173" s="116"/>
    </row>
    <row r="174" spans="1:14" ht="15.75">
      <c r="A174" s="115" t="s">
        <v>167</v>
      </c>
      <c r="B174" s="111">
        <v>655.1</v>
      </c>
      <c r="C174" s="116">
        <v>0</v>
      </c>
      <c r="D174" s="117">
        <v>0</v>
      </c>
      <c r="E174" s="116">
        <v>0</v>
      </c>
      <c r="F174" s="12">
        <f t="shared" si="8"/>
        <v>0</v>
      </c>
      <c r="G174" s="112">
        <v>0</v>
      </c>
      <c r="H174" s="121">
        <f t="shared" si="6"/>
        <v>0</v>
      </c>
      <c r="I174" s="12">
        <f t="shared" si="7"/>
        <v>0</v>
      </c>
      <c r="J174" s="116">
        <v>2516862</v>
      </c>
      <c r="K174" s="116">
        <v>2516862</v>
      </c>
      <c r="N174" s="116"/>
    </row>
    <row r="175" spans="1:14" ht="15.75">
      <c r="A175" s="115" t="s">
        <v>168</v>
      </c>
      <c r="B175" s="111">
        <v>788.9</v>
      </c>
      <c r="C175" s="116">
        <v>2234181</v>
      </c>
      <c r="D175" s="117">
        <v>681310</v>
      </c>
      <c r="E175" s="116">
        <v>1221696</v>
      </c>
      <c r="F175" s="12">
        <f t="shared" si="8"/>
        <v>4137187</v>
      </c>
      <c r="G175" s="112">
        <v>3855263</v>
      </c>
      <c r="H175" s="121">
        <f t="shared" si="6"/>
        <v>0</v>
      </c>
      <c r="I175" s="12">
        <f t="shared" si="7"/>
        <v>4137187</v>
      </c>
      <c r="J175" s="116">
        <v>758228</v>
      </c>
      <c r="K175" s="116">
        <v>4895415</v>
      </c>
      <c r="N175" s="116"/>
    </row>
    <row r="176" spans="1:14" ht="15.75">
      <c r="A176" s="115" t="s">
        <v>169</v>
      </c>
      <c r="B176" s="111">
        <v>398.9</v>
      </c>
      <c r="C176" s="116">
        <v>1298643</v>
      </c>
      <c r="D176" s="117">
        <v>412251</v>
      </c>
      <c r="E176" s="116">
        <v>789508</v>
      </c>
      <c r="F176" s="12">
        <f t="shared" si="8"/>
        <v>2500402</v>
      </c>
      <c r="G176" s="112">
        <v>2149020</v>
      </c>
      <c r="H176" s="121">
        <f t="shared" si="6"/>
        <v>0</v>
      </c>
      <c r="I176" s="12">
        <f t="shared" si="7"/>
        <v>2500402</v>
      </c>
      <c r="J176" s="116">
        <v>315637</v>
      </c>
      <c r="K176" s="116">
        <v>2816039</v>
      </c>
      <c r="N176" s="116"/>
    </row>
    <row r="177" spans="1:14" ht="15.75">
      <c r="A177" s="115" t="s">
        <v>170</v>
      </c>
      <c r="B177" s="111">
        <v>742.3</v>
      </c>
      <c r="C177" s="116">
        <v>892727</v>
      </c>
      <c r="D177" s="117">
        <v>167745</v>
      </c>
      <c r="E177" s="116">
        <v>976987</v>
      </c>
      <c r="F177" s="12">
        <f t="shared" si="8"/>
        <v>2037459</v>
      </c>
      <c r="G177" s="112">
        <v>2153901</v>
      </c>
      <c r="H177" s="121">
        <f t="shared" si="6"/>
        <v>0</v>
      </c>
      <c r="I177" s="12">
        <f t="shared" si="7"/>
        <v>2037459</v>
      </c>
      <c r="J177" s="116">
        <v>1186758</v>
      </c>
      <c r="K177" s="116">
        <v>3224217</v>
      </c>
      <c r="N177" s="116"/>
    </row>
    <row r="178" spans="1:14" ht="15.75">
      <c r="A178" s="115" t="s">
        <v>171</v>
      </c>
      <c r="B178" s="111">
        <v>714.6</v>
      </c>
      <c r="C178" s="116">
        <v>299246</v>
      </c>
      <c r="D178" s="117">
        <v>32886</v>
      </c>
      <c r="E178" s="116">
        <v>735738</v>
      </c>
      <c r="F178" s="12">
        <f t="shared" si="8"/>
        <v>1067870</v>
      </c>
      <c r="G178" s="112">
        <v>967060</v>
      </c>
      <c r="H178" s="121">
        <f t="shared" si="6"/>
        <v>0</v>
      </c>
      <c r="I178" s="12">
        <f t="shared" si="7"/>
        <v>1067870</v>
      </c>
      <c r="J178" s="116">
        <v>1271070</v>
      </c>
      <c r="K178" s="116">
        <v>2338940</v>
      </c>
      <c r="N178" s="116"/>
    </row>
    <row r="179" spans="1:14" ht="15.75">
      <c r="A179" s="115" t="s">
        <v>172</v>
      </c>
      <c r="B179" s="111">
        <v>0</v>
      </c>
      <c r="C179" s="116">
        <v>0</v>
      </c>
      <c r="D179" s="117">
        <v>0</v>
      </c>
      <c r="E179" s="116">
        <v>0</v>
      </c>
      <c r="F179" s="12">
        <f t="shared" si="8"/>
        <v>0</v>
      </c>
      <c r="G179" s="112">
        <v>0</v>
      </c>
      <c r="H179" s="121">
        <f t="shared" si="6"/>
        <v>0</v>
      </c>
      <c r="I179" s="12">
        <f t="shared" si="7"/>
        <v>0</v>
      </c>
      <c r="J179" s="116">
        <v>4969</v>
      </c>
      <c r="K179" s="116">
        <v>4969</v>
      </c>
      <c r="N179" s="116"/>
    </row>
    <row r="180" spans="1:14" ht="15.75">
      <c r="A180" s="115" t="s">
        <v>173</v>
      </c>
      <c r="B180" s="111">
        <v>57.5</v>
      </c>
      <c r="C180" s="116">
        <v>138999</v>
      </c>
      <c r="D180" s="117">
        <v>45129</v>
      </c>
      <c r="E180" s="116">
        <v>45190</v>
      </c>
      <c r="F180" s="12">
        <f t="shared" si="8"/>
        <v>229318</v>
      </c>
      <c r="G180" s="112">
        <v>191892</v>
      </c>
      <c r="H180" s="121">
        <f t="shared" si="6"/>
        <v>0</v>
      </c>
      <c r="I180" s="12">
        <f t="shared" si="7"/>
        <v>229318</v>
      </c>
      <c r="J180" s="116">
        <v>59793</v>
      </c>
      <c r="K180" s="116">
        <v>289111</v>
      </c>
      <c r="N180" s="116"/>
    </row>
    <row r="181" spans="1:14" ht="15.75">
      <c r="A181" s="115" t="s">
        <v>174</v>
      </c>
      <c r="B181" s="111">
        <v>150.2</v>
      </c>
      <c r="C181" s="116">
        <v>0</v>
      </c>
      <c r="D181" s="117">
        <v>0</v>
      </c>
      <c r="E181" s="116">
        <v>242136</v>
      </c>
      <c r="F181" s="12">
        <f t="shared" si="8"/>
        <v>242136</v>
      </c>
      <c r="G181" s="112">
        <v>271393</v>
      </c>
      <c r="H181" s="121">
        <f t="shared" si="6"/>
        <v>0</v>
      </c>
      <c r="I181" s="12">
        <f t="shared" si="7"/>
        <v>242136</v>
      </c>
      <c r="J181" s="116">
        <v>336453</v>
      </c>
      <c r="K181" s="116">
        <v>578589</v>
      </c>
      <c r="N181" s="116"/>
    </row>
    <row r="182" spans="1:14" ht="15.75">
      <c r="A182" s="115" t="s">
        <v>175</v>
      </c>
      <c r="B182" s="111">
        <v>657.7</v>
      </c>
      <c r="C182" s="116">
        <v>0</v>
      </c>
      <c r="D182" s="117">
        <v>0</v>
      </c>
      <c r="E182" s="116">
        <v>1597555</v>
      </c>
      <c r="F182" s="12">
        <f t="shared" si="8"/>
        <v>1597555</v>
      </c>
      <c r="G182" s="112">
        <v>1608309</v>
      </c>
      <c r="H182" s="121">
        <f t="shared" si="6"/>
        <v>0</v>
      </c>
      <c r="I182" s="12">
        <f t="shared" si="7"/>
        <v>1597555</v>
      </c>
      <c r="J182" s="116">
        <v>1536552</v>
      </c>
      <c r="K182" s="116">
        <v>3134107</v>
      </c>
      <c r="N182" s="116"/>
    </row>
    <row r="183" spans="1:14" ht="15.75">
      <c r="A183" s="115" t="s">
        <v>176</v>
      </c>
      <c r="B183" s="111">
        <v>2050.3</v>
      </c>
      <c r="C183" s="116">
        <v>1035463</v>
      </c>
      <c r="D183" s="117">
        <v>205912</v>
      </c>
      <c r="E183" s="116">
        <v>2056344</v>
      </c>
      <c r="F183" s="12">
        <f t="shared" si="8"/>
        <v>3297719</v>
      </c>
      <c r="G183" s="112">
        <v>2670787</v>
      </c>
      <c r="H183" s="121">
        <f t="shared" si="6"/>
        <v>0</v>
      </c>
      <c r="I183" s="12">
        <f t="shared" si="7"/>
        <v>3297719</v>
      </c>
      <c r="J183" s="116">
        <v>3535345</v>
      </c>
      <c r="K183" s="116">
        <v>6833064</v>
      </c>
      <c r="N183" s="116"/>
    </row>
    <row r="184" spans="1:14" ht="15.75">
      <c r="A184" s="115" t="s">
        <v>177</v>
      </c>
      <c r="B184" s="111">
        <v>1186.6</v>
      </c>
      <c r="C184" s="116">
        <v>2722179</v>
      </c>
      <c r="D184" s="117">
        <v>792400</v>
      </c>
      <c r="E184" s="116">
        <v>1562092</v>
      </c>
      <c r="F184" s="12">
        <f t="shared" si="8"/>
        <v>5076671</v>
      </c>
      <c r="G184" s="112">
        <v>4291681</v>
      </c>
      <c r="H184" s="121">
        <f t="shared" si="6"/>
        <v>0</v>
      </c>
      <c r="I184" s="12">
        <f t="shared" si="7"/>
        <v>5076671</v>
      </c>
      <c r="J184" s="116">
        <v>1372833</v>
      </c>
      <c r="K184" s="116">
        <v>6449504</v>
      </c>
      <c r="N184" s="116"/>
    </row>
    <row r="185" spans="1:14" ht="15.75">
      <c r="A185" s="115" t="s">
        <v>178</v>
      </c>
      <c r="B185" s="111">
        <v>724.7</v>
      </c>
      <c r="C185" s="116">
        <v>1529632</v>
      </c>
      <c r="D185" s="117">
        <v>562382</v>
      </c>
      <c r="E185" s="116">
        <v>1029815</v>
      </c>
      <c r="F185" s="12">
        <f t="shared" si="8"/>
        <v>3121829</v>
      </c>
      <c r="G185" s="112">
        <v>2779740</v>
      </c>
      <c r="H185" s="121">
        <f t="shared" si="6"/>
        <v>0</v>
      </c>
      <c r="I185" s="12">
        <f t="shared" si="7"/>
        <v>3121829</v>
      </c>
      <c r="J185" s="116">
        <v>760006</v>
      </c>
      <c r="K185" s="116">
        <v>3881835</v>
      </c>
      <c r="N185" s="116"/>
    </row>
    <row r="186" spans="1:14" ht="15.75">
      <c r="A186" s="115" t="s">
        <v>179</v>
      </c>
      <c r="B186" s="111">
        <v>951.9</v>
      </c>
      <c r="C186" s="116">
        <v>349062</v>
      </c>
      <c r="D186" s="117">
        <v>112829</v>
      </c>
      <c r="E186" s="116">
        <v>1408001</v>
      </c>
      <c r="F186" s="12">
        <f t="shared" si="8"/>
        <v>1869892</v>
      </c>
      <c r="G186" s="112">
        <v>2007034</v>
      </c>
      <c r="H186" s="121">
        <f t="shared" si="6"/>
        <v>0</v>
      </c>
      <c r="I186" s="12">
        <f t="shared" si="7"/>
        <v>1869892</v>
      </c>
      <c r="J186" s="116">
        <v>1624137</v>
      </c>
      <c r="K186" s="116">
        <v>3494029</v>
      </c>
      <c r="N186" s="116"/>
    </row>
    <row r="187" spans="1:14" ht="15.75">
      <c r="A187" s="115" t="s">
        <v>180</v>
      </c>
      <c r="B187" s="111">
        <v>114.1</v>
      </c>
      <c r="C187" s="116">
        <v>16021</v>
      </c>
      <c r="D187" s="117">
        <v>4404</v>
      </c>
      <c r="E187" s="116">
        <v>156757</v>
      </c>
      <c r="F187" s="12">
        <f t="shared" si="8"/>
        <v>177182</v>
      </c>
      <c r="G187" s="112">
        <v>410348</v>
      </c>
      <c r="H187" s="121">
        <f t="shared" si="6"/>
        <v>171614</v>
      </c>
      <c r="I187" s="12">
        <f t="shared" si="7"/>
        <v>348796</v>
      </c>
      <c r="J187" s="116">
        <v>203798</v>
      </c>
      <c r="K187" s="116">
        <v>552594</v>
      </c>
      <c r="N187" s="116"/>
    </row>
    <row r="188" spans="1:14" ht="15.75">
      <c r="A188" s="115" t="s">
        <v>181</v>
      </c>
      <c r="B188" s="111">
        <v>0</v>
      </c>
      <c r="C188" s="116">
        <v>0</v>
      </c>
      <c r="D188" s="117">
        <v>0</v>
      </c>
      <c r="E188" s="116">
        <v>0</v>
      </c>
      <c r="F188" s="12">
        <f t="shared" si="8"/>
        <v>0</v>
      </c>
      <c r="G188" s="112">
        <v>0</v>
      </c>
      <c r="H188" s="121">
        <f t="shared" si="6"/>
        <v>0</v>
      </c>
      <c r="I188" s="12">
        <f t="shared" si="7"/>
        <v>0</v>
      </c>
      <c r="J188" s="116">
        <v>7033</v>
      </c>
      <c r="K188" s="116">
        <v>7033</v>
      </c>
      <c r="N188" s="116"/>
    </row>
    <row r="189" spans="1:14" ht="15.75">
      <c r="A189" s="115" t="s">
        <v>182</v>
      </c>
      <c r="B189" s="111">
        <v>120.8</v>
      </c>
      <c r="C189" s="116">
        <v>0</v>
      </c>
      <c r="D189" s="117">
        <v>0</v>
      </c>
      <c r="E189" s="116">
        <v>0</v>
      </c>
      <c r="F189" s="12">
        <f t="shared" si="8"/>
        <v>0</v>
      </c>
      <c r="G189" s="112">
        <v>12911</v>
      </c>
      <c r="H189" s="121">
        <f t="shared" si="6"/>
        <v>10974</v>
      </c>
      <c r="I189" s="12">
        <f t="shared" si="7"/>
        <v>10974</v>
      </c>
      <c r="J189" s="116">
        <v>588372</v>
      </c>
      <c r="K189" s="116">
        <v>599346</v>
      </c>
      <c r="N189" s="116"/>
    </row>
    <row r="190" spans="1:14" ht="15.75">
      <c r="A190" s="115" t="s">
        <v>183</v>
      </c>
      <c r="B190" s="111">
        <v>697.9</v>
      </c>
      <c r="C190" s="116">
        <v>2016568</v>
      </c>
      <c r="D190" s="117">
        <v>594918</v>
      </c>
      <c r="E190" s="116">
        <v>1360152</v>
      </c>
      <c r="F190" s="12">
        <f t="shared" si="8"/>
        <v>3971638</v>
      </c>
      <c r="G190" s="112">
        <v>4021495</v>
      </c>
      <c r="H190" s="121">
        <f t="shared" si="6"/>
        <v>0</v>
      </c>
      <c r="I190" s="12">
        <f t="shared" si="7"/>
        <v>3971638</v>
      </c>
      <c r="J190" s="116">
        <v>678564</v>
      </c>
      <c r="K190" s="116">
        <v>4650202</v>
      </c>
      <c r="N190" s="116"/>
    </row>
    <row r="191" spans="1:14" ht="15.75">
      <c r="A191" s="115" t="s">
        <v>184</v>
      </c>
      <c r="B191" s="111">
        <v>389.3</v>
      </c>
      <c r="C191" s="116">
        <v>324610</v>
      </c>
      <c r="D191" s="117">
        <v>138252</v>
      </c>
      <c r="E191" s="116">
        <v>350448</v>
      </c>
      <c r="F191" s="12">
        <f t="shared" si="8"/>
        <v>813310</v>
      </c>
      <c r="G191" s="112">
        <v>781566</v>
      </c>
      <c r="H191" s="121">
        <f t="shared" si="6"/>
        <v>0</v>
      </c>
      <c r="I191" s="12">
        <f t="shared" si="7"/>
        <v>813310</v>
      </c>
      <c r="J191" s="116">
        <v>572120</v>
      </c>
      <c r="K191" s="116">
        <v>1385430</v>
      </c>
      <c r="N191" s="116"/>
    </row>
    <row r="192" spans="1:14" ht="15.75">
      <c r="A192" s="115" t="s">
        <v>185</v>
      </c>
      <c r="B192" s="111">
        <v>1378.9</v>
      </c>
      <c r="C192" s="116">
        <v>0</v>
      </c>
      <c r="D192" s="117">
        <v>189681</v>
      </c>
      <c r="E192" s="116">
        <v>1478279</v>
      </c>
      <c r="F192" s="12">
        <f t="shared" si="8"/>
        <v>1667960</v>
      </c>
      <c r="G192" s="112">
        <v>1773537</v>
      </c>
      <c r="H192" s="121">
        <f t="shared" si="6"/>
        <v>0</v>
      </c>
      <c r="I192" s="12">
        <f t="shared" si="7"/>
        <v>1667960</v>
      </c>
      <c r="J192" s="116">
        <v>2326452</v>
      </c>
      <c r="K192" s="116">
        <v>3994412</v>
      </c>
      <c r="N192" s="116"/>
    </row>
    <row r="193" spans="1:14" ht="15.75">
      <c r="A193" s="115" t="s">
        <v>186</v>
      </c>
      <c r="B193" s="111">
        <v>667.6</v>
      </c>
      <c r="C193" s="116">
        <v>1247344</v>
      </c>
      <c r="D193" s="117">
        <v>287989</v>
      </c>
      <c r="E193" s="116">
        <v>1148141</v>
      </c>
      <c r="F193" s="12">
        <f t="shared" si="8"/>
        <v>2683474</v>
      </c>
      <c r="G193" s="112">
        <v>3150947</v>
      </c>
      <c r="H193" s="121">
        <f t="shared" si="6"/>
        <v>0</v>
      </c>
      <c r="I193" s="12">
        <f t="shared" si="7"/>
        <v>2683474</v>
      </c>
      <c r="J193" s="116">
        <v>930203</v>
      </c>
      <c r="K193" s="116">
        <v>3613677</v>
      </c>
      <c r="N193" s="116"/>
    </row>
    <row r="194" spans="1:14" ht="15.75">
      <c r="A194" s="115" t="s">
        <v>187</v>
      </c>
      <c r="B194" s="111">
        <v>2121.4</v>
      </c>
      <c r="C194" s="116">
        <v>0</v>
      </c>
      <c r="D194" s="117">
        <v>0</v>
      </c>
      <c r="E194" s="116">
        <v>0</v>
      </c>
      <c r="F194" s="12">
        <f t="shared" si="8"/>
        <v>0</v>
      </c>
      <c r="G194" s="112">
        <v>0</v>
      </c>
      <c r="H194" s="121">
        <f t="shared" si="6"/>
        <v>0</v>
      </c>
      <c r="I194" s="12">
        <f t="shared" si="7"/>
        <v>0</v>
      </c>
      <c r="J194" s="116">
        <v>8336956</v>
      </c>
      <c r="K194" s="116">
        <v>8336956</v>
      </c>
      <c r="N194" s="116"/>
    </row>
    <row r="195" spans="1:14" ht="15.75">
      <c r="A195" s="115" t="s">
        <v>188</v>
      </c>
      <c r="B195" s="111">
        <v>36.5</v>
      </c>
      <c r="C195" s="116">
        <v>0</v>
      </c>
      <c r="D195" s="117">
        <v>0</v>
      </c>
      <c r="E195" s="116">
        <v>0</v>
      </c>
      <c r="F195" s="12">
        <f t="shared" si="8"/>
        <v>0</v>
      </c>
      <c r="G195" s="112">
        <v>13993</v>
      </c>
      <c r="H195" s="121">
        <f t="shared" si="6"/>
        <v>11894</v>
      </c>
      <c r="I195" s="12">
        <f t="shared" si="7"/>
        <v>11894</v>
      </c>
      <c r="J195" s="116">
        <v>108887</v>
      </c>
      <c r="K195" s="116">
        <v>120781</v>
      </c>
      <c r="N195" s="116"/>
    </row>
    <row r="196" spans="1:14" ht="15.75">
      <c r="A196" s="115" t="s">
        <v>189</v>
      </c>
      <c r="B196" s="111">
        <v>1532.1</v>
      </c>
      <c r="C196" s="116">
        <v>2570619</v>
      </c>
      <c r="D196" s="117">
        <v>699511</v>
      </c>
      <c r="E196" s="116">
        <v>2624773</v>
      </c>
      <c r="F196" s="12">
        <f t="shared" si="8"/>
        <v>5894903</v>
      </c>
      <c r="G196" s="112">
        <v>5372894</v>
      </c>
      <c r="H196" s="121">
        <f t="shared" si="6"/>
        <v>0</v>
      </c>
      <c r="I196" s="12">
        <f t="shared" si="7"/>
        <v>5894903</v>
      </c>
      <c r="J196" s="116">
        <v>2096172</v>
      </c>
      <c r="K196" s="116">
        <v>7991075</v>
      </c>
      <c r="N196" s="116"/>
    </row>
    <row r="197" spans="1:14" ht="15.75">
      <c r="A197" s="115" t="s">
        <v>190</v>
      </c>
      <c r="B197" s="111">
        <v>183.4</v>
      </c>
      <c r="C197" s="116">
        <v>339191</v>
      </c>
      <c r="D197" s="117">
        <v>113277</v>
      </c>
      <c r="E197" s="116">
        <v>234818</v>
      </c>
      <c r="F197" s="12">
        <f t="shared" si="8"/>
        <v>687286</v>
      </c>
      <c r="G197" s="112">
        <v>818276</v>
      </c>
      <c r="H197" s="121">
        <f t="shared" si="6"/>
        <v>8249</v>
      </c>
      <c r="I197" s="12">
        <f t="shared" si="7"/>
        <v>695535</v>
      </c>
      <c r="J197" s="116">
        <v>221380</v>
      </c>
      <c r="K197" s="116">
        <v>916915</v>
      </c>
      <c r="N197" s="116"/>
    </row>
    <row r="198" spans="1:14" ht="15.75">
      <c r="A198" s="115" t="s">
        <v>191</v>
      </c>
      <c r="B198" s="111">
        <v>776.2</v>
      </c>
      <c r="C198" s="116">
        <v>204148</v>
      </c>
      <c r="D198" s="117">
        <v>77799</v>
      </c>
      <c r="E198" s="116">
        <v>1151094</v>
      </c>
      <c r="F198" s="12">
        <f t="shared" si="8"/>
        <v>1433041</v>
      </c>
      <c r="G198" s="112">
        <v>1173904</v>
      </c>
      <c r="H198" s="121">
        <f t="shared" si="6"/>
        <v>0</v>
      </c>
      <c r="I198" s="12">
        <f t="shared" si="7"/>
        <v>1433041</v>
      </c>
      <c r="J198" s="116">
        <v>1338561</v>
      </c>
      <c r="K198" s="116">
        <v>2771602</v>
      </c>
      <c r="N198" s="116"/>
    </row>
    <row r="199" spans="1:14" ht="15.75">
      <c r="A199" s="115" t="s">
        <v>192</v>
      </c>
      <c r="B199" s="111">
        <v>4326.6</v>
      </c>
      <c r="C199" s="116">
        <v>8713859</v>
      </c>
      <c r="D199" s="117">
        <v>2679853</v>
      </c>
      <c r="E199" s="116">
        <v>9236820</v>
      </c>
      <c r="F199" s="12">
        <f t="shared" si="8"/>
        <v>20630532</v>
      </c>
      <c r="G199" s="112">
        <v>17565380</v>
      </c>
      <c r="H199" s="121">
        <f t="shared" si="6"/>
        <v>0</v>
      </c>
      <c r="I199" s="12">
        <f t="shared" si="7"/>
        <v>20630532</v>
      </c>
      <c r="J199" s="116">
        <v>5215042</v>
      </c>
      <c r="K199" s="116">
        <v>25845574</v>
      </c>
      <c r="N199" s="116"/>
    </row>
    <row r="200" spans="1:14" ht="15.75">
      <c r="A200" s="115" t="s">
        <v>193</v>
      </c>
      <c r="B200" s="111">
        <v>307.9</v>
      </c>
      <c r="C200" s="116">
        <v>0</v>
      </c>
      <c r="D200" s="117">
        <v>0</v>
      </c>
      <c r="E200" s="116">
        <v>255376</v>
      </c>
      <c r="F200" s="12">
        <f t="shared" si="8"/>
        <v>255376</v>
      </c>
      <c r="G200" s="112">
        <v>446426</v>
      </c>
      <c r="H200" s="121">
        <f t="shared" si="6"/>
        <v>124086</v>
      </c>
      <c r="I200" s="12">
        <f t="shared" si="7"/>
        <v>379462</v>
      </c>
      <c r="J200" s="116">
        <v>616788</v>
      </c>
      <c r="K200" s="116">
        <v>996250</v>
      </c>
      <c r="N200" s="116"/>
    </row>
    <row r="201" spans="1:14" ht="15.75">
      <c r="A201" s="115" t="s">
        <v>194</v>
      </c>
      <c r="B201" s="111">
        <v>28.4</v>
      </c>
      <c r="C201" s="116">
        <v>0</v>
      </c>
      <c r="D201" s="117">
        <v>0</v>
      </c>
      <c r="E201" s="116">
        <v>46316</v>
      </c>
      <c r="F201" s="12">
        <f t="shared" si="8"/>
        <v>46316</v>
      </c>
      <c r="G201" s="112">
        <v>48521</v>
      </c>
      <c r="H201" s="121">
        <f aca="true" t="shared" si="9" ref="H201:H253">IF(G201*$H$4&gt;F201,ROUND(G201*$H$4,0)-F201,0)</f>
        <v>0</v>
      </c>
      <c r="I201" s="12">
        <f aca="true" t="shared" si="10" ref="I201:I253">F201+H201</f>
        <v>46316</v>
      </c>
      <c r="J201" s="116">
        <v>58991</v>
      </c>
      <c r="K201" s="116">
        <v>105307</v>
      </c>
      <c r="N201" s="116"/>
    </row>
    <row r="202" spans="1:14" ht="15.75">
      <c r="A202" s="115" t="s">
        <v>195</v>
      </c>
      <c r="B202" s="111">
        <v>230.7</v>
      </c>
      <c r="C202" s="116">
        <v>247504</v>
      </c>
      <c r="D202" s="117">
        <v>49543</v>
      </c>
      <c r="E202" s="116">
        <v>519870</v>
      </c>
      <c r="F202" s="12">
        <f aca="true" t="shared" si="11" ref="F202:F253">C202+E202+D202</f>
        <v>816917</v>
      </c>
      <c r="G202" s="112">
        <v>753224</v>
      </c>
      <c r="H202" s="121">
        <f t="shared" si="9"/>
        <v>0</v>
      </c>
      <c r="I202" s="12">
        <f t="shared" si="10"/>
        <v>816917</v>
      </c>
      <c r="J202" s="116">
        <v>371425</v>
      </c>
      <c r="K202" s="116">
        <v>1188342</v>
      </c>
      <c r="N202" s="116"/>
    </row>
    <row r="203" spans="1:14" ht="15.75">
      <c r="A203" s="115" t="s">
        <v>196</v>
      </c>
      <c r="B203" s="111">
        <v>683</v>
      </c>
      <c r="C203" s="116">
        <v>0</v>
      </c>
      <c r="D203" s="117">
        <v>0</v>
      </c>
      <c r="E203" s="116">
        <v>0</v>
      </c>
      <c r="F203" s="12">
        <f t="shared" si="11"/>
        <v>0</v>
      </c>
      <c r="G203" s="112">
        <v>0</v>
      </c>
      <c r="H203" s="121">
        <f t="shared" si="9"/>
        <v>0</v>
      </c>
      <c r="I203" s="12">
        <f t="shared" si="10"/>
        <v>0</v>
      </c>
      <c r="J203" s="116">
        <v>3987295</v>
      </c>
      <c r="K203" s="116">
        <v>3987295</v>
      </c>
      <c r="N203" s="116"/>
    </row>
    <row r="204" spans="1:14" ht="15.75">
      <c r="A204" s="115" t="s">
        <v>197</v>
      </c>
      <c r="B204" s="111">
        <v>4615.2</v>
      </c>
      <c r="C204" s="116">
        <v>0</v>
      </c>
      <c r="D204" s="117">
        <v>0</v>
      </c>
      <c r="E204" s="116">
        <v>4550146</v>
      </c>
      <c r="F204" s="12">
        <f t="shared" si="11"/>
        <v>4550146</v>
      </c>
      <c r="G204" s="112">
        <v>4403580</v>
      </c>
      <c r="H204" s="121">
        <f t="shared" si="9"/>
        <v>0</v>
      </c>
      <c r="I204" s="12">
        <f t="shared" si="10"/>
        <v>4550146</v>
      </c>
      <c r="J204" s="116">
        <v>10450722</v>
      </c>
      <c r="K204" s="116">
        <v>15000868</v>
      </c>
      <c r="N204" s="116"/>
    </row>
    <row r="205" spans="1:14" ht="15.75">
      <c r="A205" s="115" t="s">
        <v>198</v>
      </c>
      <c r="B205" s="111">
        <v>208.9</v>
      </c>
      <c r="C205" s="116">
        <v>328021</v>
      </c>
      <c r="D205" s="117">
        <v>52169</v>
      </c>
      <c r="E205" s="116">
        <v>226522</v>
      </c>
      <c r="F205" s="12">
        <f t="shared" si="11"/>
        <v>606712</v>
      </c>
      <c r="G205" s="112">
        <v>483075</v>
      </c>
      <c r="H205" s="121">
        <f t="shared" si="9"/>
        <v>0</v>
      </c>
      <c r="I205" s="12">
        <f t="shared" si="10"/>
        <v>606712</v>
      </c>
      <c r="J205" s="116">
        <v>329018</v>
      </c>
      <c r="K205" s="116">
        <v>935730</v>
      </c>
      <c r="N205" s="116"/>
    </row>
    <row r="206" spans="1:14" ht="15.75">
      <c r="A206" s="115" t="s">
        <v>199</v>
      </c>
      <c r="B206" s="111">
        <v>419.8</v>
      </c>
      <c r="C206" s="116">
        <v>0</v>
      </c>
      <c r="D206" s="117">
        <v>0</v>
      </c>
      <c r="E206" s="116">
        <v>578804</v>
      </c>
      <c r="F206" s="12">
        <f t="shared" si="11"/>
        <v>578804</v>
      </c>
      <c r="G206" s="112">
        <v>526203</v>
      </c>
      <c r="H206" s="121">
        <f t="shared" si="9"/>
        <v>0</v>
      </c>
      <c r="I206" s="12">
        <f t="shared" si="10"/>
        <v>578804</v>
      </c>
      <c r="J206" s="116">
        <v>906518</v>
      </c>
      <c r="K206" s="116">
        <v>1485322</v>
      </c>
      <c r="N206" s="116"/>
    </row>
    <row r="207" spans="1:14" ht="15.75">
      <c r="A207" s="115" t="s">
        <v>200</v>
      </c>
      <c r="B207" s="111">
        <v>1190.6</v>
      </c>
      <c r="C207" s="116">
        <v>2797315</v>
      </c>
      <c r="D207" s="117">
        <v>853089</v>
      </c>
      <c r="E207" s="116">
        <v>1419016</v>
      </c>
      <c r="F207" s="12">
        <f t="shared" si="11"/>
        <v>5069420</v>
      </c>
      <c r="G207" s="112">
        <v>3678995</v>
      </c>
      <c r="H207" s="121">
        <f t="shared" si="9"/>
        <v>0</v>
      </c>
      <c r="I207" s="12">
        <f t="shared" si="10"/>
        <v>5069420</v>
      </c>
      <c r="J207" s="116">
        <v>1319448</v>
      </c>
      <c r="K207" s="116">
        <v>6388868</v>
      </c>
      <c r="N207" s="116"/>
    </row>
    <row r="208" spans="1:14" ht="15.75">
      <c r="A208" s="115" t="s">
        <v>201</v>
      </c>
      <c r="B208" s="111">
        <v>156.2</v>
      </c>
      <c r="C208" s="116">
        <v>0</v>
      </c>
      <c r="D208" s="117">
        <v>0</v>
      </c>
      <c r="E208" s="116">
        <v>0</v>
      </c>
      <c r="F208" s="12">
        <f t="shared" si="11"/>
        <v>0</v>
      </c>
      <c r="G208" s="112">
        <v>0</v>
      </c>
      <c r="H208" s="121">
        <f t="shared" si="9"/>
        <v>0</v>
      </c>
      <c r="I208" s="12">
        <f t="shared" si="10"/>
        <v>0</v>
      </c>
      <c r="J208" s="116">
        <v>1054492</v>
      </c>
      <c r="K208" s="116">
        <v>1054492</v>
      </c>
      <c r="N208" s="116"/>
    </row>
    <row r="209" spans="1:14" ht="15.75">
      <c r="A209" s="115" t="s">
        <v>202</v>
      </c>
      <c r="B209" s="111">
        <v>1084.2</v>
      </c>
      <c r="C209" s="116">
        <v>0</v>
      </c>
      <c r="D209" s="117">
        <v>0</v>
      </c>
      <c r="E209" s="116">
        <v>0</v>
      </c>
      <c r="F209" s="12">
        <f t="shared" si="11"/>
        <v>0</v>
      </c>
      <c r="G209" s="112">
        <v>1080675</v>
      </c>
      <c r="H209" s="121">
        <f t="shared" si="9"/>
        <v>918574</v>
      </c>
      <c r="I209" s="12">
        <f t="shared" si="10"/>
        <v>918574</v>
      </c>
      <c r="J209" s="116">
        <v>3147107</v>
      </c>
      <c r="K209" s="116">
        <v>4065681</v>
      </c>
      <c r="N209" s="116"/>
    </row>
    <row r="210" spans="1:14" ht="15.75">
      <c r="A210" s="115" t="s">
        <v>203</v>
      </c>
      <c r="B210" s="111">
        <v>42</v>
      </c>
      <c r="C210" s="116">
        <v>0</v>
      </c>
      <c r="D210" s="117">
        <v>0</v>
      </c>
      <c r="E210" s="116">
        <v>0</v>
      </c>
      <c r="F210" s="12">
        <f t="shared" si="11"/>
        <v>0</v>
      </c>
      <c r="G210" s="112">
        <v>49037</v>
      </c>
      <c r="H210" s="121">
        <f t="shared" si="9"/>
        <v>41681</v>
      </c>
      <c r="I210" s="12">
        <f t="shared" si="10"/>
        <v>41681</v>
      </c>
      <c r="J210" s="116">
        <v>114937</v>
      </c>
      <c r="K210" s="116">
        <v>156618</v>
      </c>
      <c r="N210" s="116"/>
    </row>
    <row r="211" spans="1:14" ht="15.75">
      <c r="A211" s="115" t="s">
        <v>204</v>
      </c>
      <c r="B211" s="111">
        <v>55.6</v>
      </c>
      <c r="C211" s="116">
        <v>0</v>
      </c>
      <c r="D211" s="117">
        <v>0</v>
      </c>
      <c r="E211" s="116">
        <v>0</v>
      </c>
      <c r="F211" s="12">
        <f t="shared" si="11"/>
        <v>0</v>
      </c>
      <c r="G211" s="112">
        <v>99592</v>
      </c>
      <c r="H211" s="121">
        <f t="shared" si="9"/>
        <v>84653</v>
      </c>
      <c r="I211" s="12">
        <f t="shared" si="10"/>
        <v>84653</v>
      </c>
      <c r="J211" s="116">
        <v>102186</v>
      </c>
      <c r="K211" s="116">
        <v>186839</v>
      </c>
      <c r="N211" s="116"/>
    </row>
    <row r="212" spans="1:14" ht="15.75">
      <c r="A212" s="115" t="s">
        <v>205</v>
      </c>
      <c r="B212" s="111">
        <v>1615.5</v>
      </c>
      <c r="C212" s="116">
        <v>2639872</v>
      </c>
      <c r="D212" s="117">
        <v>862839</v>
      </c>
      <c r="E212" s="116">
        <v>3192901</v>
      </c>
      <c r="F212" s="12">
        <f t="shared" si="11"/>
        <v>6695612</v>
      </c>
      <c r="G212" s="112">
        <v>5863670</v>
      </c>
      <c r="H212" s="121">
        <f t="shared" si="9"/>
        <v>0</v>
      </c>
      <c r="I212" s="12">
        <f t="shared" si="10"/>
        <v>6695612</v>
      </c>
      <c r="J212" s="116">
        <v>2085018</v>
      </c>
      <c r="K212" s="116">
        <v>8780630</v>
      </c>
      <c r="N212" s="116"/>
    </row>
    <row r="213" spans="1:14" ht="15.75">
      <c r="A213" s="115" t="s">
        <v>206</v>
      </c>
      <c r="B213" s="111">
        <v>128.4</v>
      </c>
      <c r="C213" s="116">
        <v>0</v>
      </c>
      <c r="D213" s="117">
        <v>0</v>
      </c>
      <c r="E213" s="116">
        <v>69542</v>
      </c>
      <c r="F213" s="12">
        <f t="shared" si="11"/>
        <v>69542</v>
      </c>
      <c r="G213" s="112">
        <v>94373</v>
      </c>
      <c r="H213" s="121">
        <f t="shared" si="9"/>
        <v>10675</v>
      </c>
      <c r="I213" s="12">
        <f t="shared" si="10"/>
        <v>80217</v>
      </c>
      <c r="J213" s="116">
        <v>311507</v>
      </c>
      <c r="K213" s="116">
        <v>391724</v>
      </c>
      <c r="N213" s="116"/>
    </row>
    <row r="214" spans="1:14" ht="15.75">
      <c r="A214" s="115" t="s">
        <v>207</v>
      </c>
      <c r="B214" s="111">
        <v>200.2</v>
      </c>
      <c r="C214" s="116">
        <v>0</v>
      </c>
      <c r="D214" s="117">
        <v>0</v>
      </c>
      <c r="E214" s="116">
        <v>350209</v>
      </c>
      <c r="F214" s="12">
        <f t="shared" si="11"/>
        <v>350209</v>
      </c>
      <c r="G214" s="112">
        <v>372486</v>
      </c>
      <c r="H214" s="121">
        <f t="shared" si="9"/>
        <v>0</v>
      </c>
      <c r="I214" s="12">
        <f t="shared" si="10"/>
        <v>350209</v>
      </c>
      <c r="J214" s="116">
        <v>435102</v>
      </c>
      <c r="K214" s="116">
        <v>785311</v>
      </c>
      <c r="N214" s="116"/>
    </row>
    <row r="215" spans="1:14" ht="15.75">
      <c r="A215" s="115" t="s">
        <v>208</v>
      </c>
      <c r="B215" s="111">
        <v>83.9</v>
      </c>
      <c r="C215" s="116">
        <v>0</v>
      </c>
      <c r="D215" s="117">
        <v>40222</v>
      </c>
      <c r="E215" s="116">
        <v>179010</v>
      </c>
      <c r="F215" s="12">
        <f t="shared" si="11"/>
        <v>219232</v>
      </c>
      <c r="G215" s="112">
        <v>335437</v>
      </c>
      <c r="H215" s="121">
        <f t="shared" si="9"/>
        <v>65889</v>
      </c>
      <c r="I215" s="12">
        <f t="shared" si="10"/>
        <v>285121</v>
      </c>
      <c r="J215" s="116">
        <v>112873</v>
      </c>
      <c r="K215" s="116">
        <v>397994</v>
      </c>
      <c r="N215" s="116"/>
    </row>
    <row r="216" spans="1:14" ht="15.75">
      <c r="A216" s="115" t="s">
        <v>209</v>
      </c>
      <c r="B216" s="111">
        <v>132.9</v>
      </c>
      <c r="C216" s="116">
        <v>230245</v>
      </c>
      <c r="D216" s="117">
        <v>87572</v>
      </c>
      <c r="E216" s="116">
        <v>232384</v>
      </c>
      <c r="F216" s="12">
        <f t="shared" si="11"/>
        <v>550201</v>
      </c>
      <c r="G216" s="112">
        <v>530404</v>
      </c>
      <c r="H216" s="121">
        <f t="shared" si="9"/>
        <v>0</v>
      </c>
      <c r="I216" s="12">
        <f t="shared" si="10"/>
        <v>550201</v>
      </c>
      <c r="J216" s="116">
        <v>154935</v>
      </c>
      <c r="K216" s="116">
        <v>705136</v>
      </c>
      <c r="N216" s="116"/>
    </row>
    <row r="217" spans="1:14" ht="15.75">
      <c r="A217" s="115" t="s">
        <v>210</v>
      </c>
      <c r="B217" s="111">
        <v>118.8</v>
      </c>
      <c r="C217" s="116">
        <v>0</v>
      </c>
      <c r="D217" s="117">
        <v>0</v>
      </c>
      <c r="E217" s="116">
        <v>0</v>
      </c>
      <c r="F217" s="12">
        <f t="shared" si="11"/>
        <v>0</v>
      </c>
      <c r="G217" s="112">
        <v>0</v>
      </c>
      <c r="H217" s="121">
        <f t="shared" si="9"/>
        <v>0</v>
      </c>
      <c r="I217" s="12">
        <f t="shared" si="10"/>
        <v>0</v>
      </c>
      <c r="J217" s="116">
        <v>604211</v>
      </c>
      <c r="K217" s="116">
        <v>604211</v>
      </c>
      <c r="N217" s="116"/>
    </row>
    <row r="218" spans="1:14" ht="15.75">
      <c r="A218" s="115" t="s">
        <v>211</v>
      </c>
      <c r="B218" s="111">
        <v>771.4</v>
      </c>
      <c r="C218" s="116">
        <v>1174241</v>
      </c>
      <c r="D218" s="117">
        <v>364911</v>
      </c>
      <c r="E218" s="116">
        <v>813051</v>
      </c>
      <c r="F218" s="12">
        <f t="shared" si="11"/>
        <v>2352203</v>
      </c>
      <c r="G218" s="112">
        <v>2163026</v>
      </c>
      <c r="H218" s="121">
        <f t="shared" si="9"/>
        <v>0</v>
      </c>
      <c r="I218" s="12">
        <f t="shared" si="10"/>
        <v>2352203</v>
      </c>
      <c r="J218" s="116">
        <v>1042689</v>
      </c>
      <c r="K218" s="116">
        <v>3394892</v>
      </c>
      <c r="N218" s="116"/>
    </row>
    <row r="219" spans="1:14" ht="15.75">
      <c r="A219" s="115" t="s">
        <v>212</v>
      </c>
      <c r="B219" s="111">
        <v>122.1</v>
      </c>
      <c r="C219" s="116">
        <v>303643</v>
      </c>
      <c r="D219" s="117">
        <v>123921</v>
      </c>
      <c r="E219" s="116">
        <v>423948</v>
      </c>
      <c r="F219" s="12">
        <f t="shared" si="11"/>
        <v>851512</v>
      </c>
      <c r="G219" s="112">
        <v>779126</v>
      </c>
      <c r="H219" s="121">
        <f t="shared" si="9"/>
        <v>0</v>
      </c>
      <c r="I219" s="12">
        <f t="shared" si="10"/>
        <v>851512</v>
      </c>
      <c r="J219" s="116">
        <v>98880</v>
      </c>
      <c r="K219" s="116">
        <v>950392</v>
      </c>
      <c r="N219" s="116"/>
    </row>
    <row r="220" spans="1:14" ht="15.75">
      <c r="A220" s="115" t="s">
        <v>213</v>
      </c>
      <c r="B220" s="111">
        <v>1304.1</v>
      </c>
      <c r="C220" s="116">
        <v>0</v>
      </c>
      <c r="D220" s="117">
        <v>0</v>
      </c>
      <c r="E220" s="116">
        <v>926739</v>
      </c>
      <c r="F220" s="12">
        <f t="shared" si="11"/>
        <v>926739</v>
      </c>
      <c r="G220" s="112">
        <v>1217382</v>
      </c>
      <c r="H220" s="121">
        <f t="shared" si="9"/>
        <v>108036</v>
      </c>
      <c r="I220" s="12">
        <f t="shared" si="10"/>
        <v>1034775</v>
      </c>
      <c r="J220" s="116">
        <v>2642899</v>
      </c>
      <c r="K220" s="116">
        <v>3677674</v>
      </c>
      <c r="N220" s="116"/>
    </row>
    <row r="221" spans="1:14" ht="15.75">
      <c r="A221" s="115" t="s">
        <v>214</v>
      </c>
      <c r="B221" s="111">
        <v>0</v>
      </c>
      <c r="C221" s="116">
        <v>0</v>
      </c>
      <c r="D221" s="117">
        <v>0</v>
      </c>
      <c r="E221" s="116">
        <v>0</v>
      </c>
      <c r="F221" s="12">
        <f t="shared" si="11"/>
        <v>0</v>
      </c>
      <c r="G221" s="112">
        <v>0</v>
      </c>
      <c r="H221" s="121">
        <f t="shared" si="9"/>
        <v>0</v>
      </c>
      <c r="I221" s="12">
        <f t="shared" si="10"/>
        <v>0</v>
      </c>
      <c r="J221" s="116">
        <v>17121</v>
      </c>
      <c r="K221" s="116">
        <v>17121</v>
      </c>
      <c r="N221" s="116"/>
    </row>
    <row r="222" spans="1:14" ht="15.75">
      <c r="A222" s="115" t="s">
        <v>215</v>
      </c>
      <c r="B222" s="111">
        <v>57.6</v>
      </c>
      <c r="C222" s="116">
        <v>0</v>
      </c>
      <c r="D222" s="117">
        <v>0</v>
      </c>
      <c r="E222" s="116">
        <v>0</v>
      </c>
      <c r="F222" s="12">
        <f t="shared" si="11"/>
        <v>0</v>
      </c>
      <c r="G222" s="112">
        <v>0</v>
      </c>
      <c r="H222" s="121">
        <f t="shared" si="9"/>
        <v>0</v>
      </c>
      <c r="I222" s="12">
        <f t="shared" si="10"/>
        <v>0</v>
      </c>
      <c r="J222" s="116">
        <v>324101</v>
      </c>
      <c r="K222" s="116">
        <v>324101</v>
      </c>
      <c r="N222" s="116"/>
    </row>
    <row r="223" spans="1:14" ht="15.75">
      <c r="A223" s="115" t="s">
        <v>216</v>
      </c>
      <c r="B223" s="111">
        <v>112</v>
      </c>
      <c r="C223" s="116">
        <v>302519</v>
      </c>
      <c r="D223" s="117">
        <v>104158</v>
      </c>
      <c r="E223" s="116">
        <v>147220</v>
      </c>
      <c r="F223" s="12">
        <f t="shared" si="11"/>
        <v>553897</v>
      </c>
      <c r="G223" s="112">
        <v>452477</v>
      </c>
      <c r="H223" s="121">
        <f t="shared" si="9"/>
        <v>0</v>
      </c>
      <c r="I223" s="12">
        <f t="shared" si="10"/>
        <v>553897</v>
      </c>
      <c r="J223" s="116">
        <v>100213</v>
      </c>
      <c r="K223" s="116">
        <v>654110</v>
      </c>
      <c r="N223" s="116"/>
    </row>
    <row r="224" spans="1:14" ht="15.75">
      <c r="A224" s="115" t="s">
        <v>217</v>
      </c>
      <c r="B224" s="111">
        <v>507.6</v>
      </c>
      <c r="C224" s="116">
        <v>0</v>
      </c>
      <c r="D224" s="117">
        <v>0</v>
      </c>
      <c r="E224" s="116">
        <v>0</v>
      </c>
      <c r="F224" s="12">
        <f t="shared" si="11"/>
        <v>0</v>
      </c>
      <c r="G224" s="112">
        <v>0</v>
      </c>
      <c r="H224" s="121">
        <f t="shared" si="9"/>
        <v>0</v>
      </c>
      <c r="I224" s="12">
        <f t="shared" si="10"/>
        <v>0</v>
      </c>
      <c r="J224" s="116">
        <v>2437592</v>
      </c>
      <c r="K224" s="116">
        <v>2437592</v>
      </c>
      <c r="N224" s="116"/>
    </row>
    <row r="225" spans="1:14" ht="15.75">
      <c r="A225" s="115" t="s">
        <v>218</v>
      </c>
      <c r="B225" s="111">
        <v>75.2</v>
      </c>
      <c r="C225" s="116">
        <v>0</v>
      </c>
      <c r="D225" s="117">
        <v>0</v>
      </c>
      <c r="E225" s="116">
        <v>71436</v>
      </c>
      <c r="F225" s="12">
        <f t="shared" si="11"/>
        <v>71436</v>
      </c>
      <c r="G225" s="112">
        <v>104334</v>
      </c>
      <c r="H225" s="121">
        <f t="shared" si="9"/>
        <v>17248</v>
      </c>
      <c r="I225" s="12">
        <f t="shared" si="10"/>
        <v>88684</v>
      </c>
      <c r="J225" s="116">
        <v>156689</v>
      </c>
      <c r="K225" s="116">
        <v>245373</v>
      </c>
      <c r="N225" s="116"/>
    </row>
    <row r="226" spans="1:14" ht="15.75">
      <c r="A226" s="115" t="s">
        <v>219</v>
      </c>
      <c r="B226" s="111">
        <v>277.4</v>
      </c>
      <c r="C226" s="116">
        <v>0</v>
      </c>
      <c r="D226" s="117">
        <v>0</v>
      </c>
      <c r="E226" s="116">
        <v>309571</v>
      </c>
      <c r="F226" s="12">
        <f t="shared" si="11"/>
        <v>309571</v>
      </c>
      <c r="G226" s="112">
        <v>314542</v>
      </c>
      <c r="H226" s="121">
        <f t="shared" si="9"/>
        <v>0</v>
      </c>
      <c r="I226" s="12">
        <f t="shared" si="10"/>
        <v>309571</v>
      </c>
      <c r="J226" s="116">
        <v>622317</v>
      </c>
      <c r="K226" s="116">
        <v>931888</v>
      </c>
      <c r="N226" s="116"/>
    </row>
    <row r="227" spans="1:14" ht="15.75">
      <c r="A227" s="115" t="s">
        <v>220</v>
      </c>
      <c r="B227" s="111">
        <v>1116.5</v>
      </c>
      <c r="C227" s="116">
        <v>2751793</v>
      </c>
      <c r="D227" s="117">
        <v>830040</v>
      </c>
      <c r="E227" s="116">
        <v>1665693</v>
      </c>
      <c r="F227" s="12">
        <f t="shared" si="11"/>
        <v>5247526</v>
      </c>
      <c r="G227" s="112">
        <v>4802767</v>
      </c>
      <c r="H227" s="121">
        <f t="shared" si="9"/>
        <v>0</v>
      </c>
      <c r="I227" s="12">
        <f t="shared" si="10"/>
        <v>5247526</v>
      </c>
      <c r="J227" s="116">
        <v>1207275</v>
      </c>
      <c r="K227" s="116">
        <v>6454801</v>
      </c>
      <c r="N227" s="116"/>
    </row>
    <row r="228" spans="1:14" ht="15.75">
      <c r="A228" s="115" t="s">
        <v>221</v>
      </c>
      <c r="B228" s="111">
        <v>352.1</v>
      </c>
      <c r="C228" s="116">
        <v>0</v>
      </c>
      <c r="D228" s="117">
        <v>0</v>
      </c>
      <c r="E228" s="116">
        <v>520657</v>
      </c>
      <c r="F228" s="12">
        <f t="shared" si="11"/>
        <v>520657</v>
      </c>
      <c r="G228" s="112">
        <v>517136</v>
      </c>
      <c r="H228" s="121">
        <f t="shared" si="9"/>
        <v>0</v>
      </c>
      <c r="I228" s="12">
        <f t="shared" si="10"/>
        <v>520657</v>
      </c>
      <c r="J228" s="116">
        <v>824786</v>
      </c>
      <c r="K228" s="116">
        <v>1345443</v>
      </c>
      <c r="N228" s="116"/>
    </row>
    <row r="229" spans="1:14" ht="15.75">
      <c r="A229" s="115" t="s">
        <v>222</v>
      </c>
      <c r="B229" s="111">
        <v>235.1</v>
      </c>
      <c r="C229" s="116">
        <v>278565</v>
      </c>
      <c r="D229" s="117">
        <v>90836</v>
      </c>
      <c r="E229" s="116">
        <v>273200</v>
      </c>
      <c r="F229" s="12">
        <f t="shared" si="11"/>
        <v>642601</v>
      </c>
      <c r="G229" s="112">
        <v>498343</v>
      </c>
      <c r="H229" s="121">
        <f t="shared" si="9"/>
        <v>0</v>
      </c>
      <c r="I229" s="12">
        <f t="shared" si="10"/>
        <v>642601</v>
      </c>
      <c r="J229" s="116">
        <v>338161</v>
      </c>
      <c r="K229" s="116">
        <v>980762</v>
      </c>
      <c r="N229" s="116"/>
    </row>
    <row r="230" spans="1:14" ht="15.75">
      <c r="A230" s="115" t="s">
        <v>223</v>
      </c>
      <c r="B230" s="111">
        <v>276.4</v>
      </c>
      <c r="C230" s="116">
        <v>0</v>
      </c>
      <c r="D230" s="117">
        <v>0</v>
      </c>
      <c r="E230" s="116">
        <v>437160</v>
      </c>
      <c r="F230" s="12">
        <f t="shared" si="11"/>
        <v>437160</v>
      </c>
      <c r="G230" s="112">
        <v>416435</v>
      </c>
      <c r="H230" s="121">
        <f t="shared" si="9"/>
        <v>0</v>
      </c>
      <c r="I230" s="12">
        <f t="shared" si="10"/>
        <v>437160</v>
      </c>
      <c r="J230" s="116">
        <v>752025</v>
      </c>
      <c r="K230" s="116">
        <v>1189185</v>
      </c>
      <c r="N230" s="116"/>
    </row>
    <row r="231" spans="1:14" ht="15.75">
      <c r="A231" s="115" t="s">
        <v>224</v>
      </c>
      <c r="B231" s="111">
        <v>463.1</v>
      </c>
      <c r="C231" s="116">
        <v>0</v>
      </c>
      <c r="D231" s="117">
        <v>0</v>
      </c>
      <c r="E231" s="116">
        <v>907375</v>
      </c>
      <c r="F231" s="12">
        <f t="shared" si="11"/>
        <v>907375</v>
      </c>
      <c r="G231" s="112">
        <v>896159</v>
      </c>
      <c r="H231" s="121">
        <f t="shared" si="9"/>
        <v>0</v>
      </c>
      <c r="I231" s="12">
        <f t="shared" si="10"/>
        <v>907375</v>
      </c>
      <c r="J231" s="116">
        <v>1199912</v>
      </c>
      <c r="K231" s="116">
        <v>2107287</v>
      </c>
      <c r="N231" s="116"/>
    </row>
    <row r="232" spans="1:14" ht="15.75">
      <c r="A232" s="115" t="s">
        <v>225</v>
      </c>
      <c r="B232" s="111">
        <v>348.9</v>
      </c>
      <c r="C232" s="116">
        <v>1134344</v>
      </c>
      <c r="D232" s="117">
        <v>335945</v>
      </c>
      <c r="E232" s="116">
        <v>721220</v>
      </c>
      <c r="F232" s="12">
        <f t="shared" si="11"/>
        <v>2191509</v>
      </c>
      <c r="G232" s="112">
        <v>1887035</v>
      </c>
      <c r="H232" s="121">
        <f t="shared" si="9"/>
        <v>0</v>
      </c>
      <c r="I232" s="12">
        <f t="shared" si="10"/>
        <v>2191509</v>
      </c>
      <c r="J232" s="116">
        <v>300705</v>
      </c>
      <c r="K232" s="116">
        <v>2492214</v>
      </c>
      <c r="N232" s="116"/>
    </row>
    <row r="233" spans="1:14" ht="15.75">
      <c r="A233" s="115" t="s">
        <v>226</v>
      </c>
      <c r="B233" s="111">
        <v>313.5</v>
      </c>
      <c r="C233" s="116">
        <v>0</v>
      </c>
      <c r="D233" s="117">
        <v>0</v>
      </c>
      <c r="E233" s="116">
        <v>0</v>
      </c>
      <c r="F233" s="12">
        <f t="shared" si="11"/>
        <v>0</v>
      </c>
      <c r="G233" s="112">
        <v>0</v>
      </c>
      <c r="H233" s="121">
        <f t="shared" si="9"/>
        <v>0</v>
      </c>
      <c r="I233" s="12">
        <f t="shared" si="10"/>
        <v>0</v>
      </c>
      <c r="J233" s="116">
        <v>2297226</v>
      </c>
      <c r="K233" s="116">
        <v>2297226</v>
      </c>
      <c r="N233" s="116"/>
    </row>
    <row r="234" spans="1:14" ht="15.75">
      <c r="A234" s="115" t="s">
        <v>227</v>
      </c>
      <c r="B234" s="111">
        <v>177.3</v>
      </c>
      <c r="C234" s="116">
        <v>254660</v>
      </c>
      <c r="D234" s="117">
        <v>38846</v>
      </c>
      <c r="E234" s="116">
        <v>306437</v>
      </c>
      <c r="F234" s="12">
        <f t="shared" si="11"/>
        <v>599943</v>
      </c>
      <c r="G234" s="112">
        <v>813021</v>
      </c>
      <c r="H234" s="121">
        <f t="shared" si="9"/>
        <v>91125</v>
      </c>
      <c r="I234" s="12">
        <f t="shared" si="10"/>
        <v>691068</v>
      </c>
      <c r="J234" s="116">
        <v>284680</v>
      </c>
      <c r="K234" s="116">
        <v>975748</v>
      </c>
      <c r="N234" s="116"/>
    </row>
    <row r="235" spans="1:14" ht="15.75">
      <c r="A235" s="115" t="s">
        <v>228</v>
      </c>
      <c r="B235" s="111">
        <v>748</v>
      </c>
      <c r="C235" s="116">
        <v>0</v>
      </c>
      <c r="D235" s="117">
        <v>0</v>
      </c>
      <c r="E235" s="116">
        <v>0</v>
      </c>
      <c r="F235" s="12">
        <f t="shared" si="11"/>
        <v>0</v>
      </c>
      <c r="G235" s="112">
        <v>1199324</v>
      </c>
      <c r="H235" s="121">
        <f t="shared" si="9"/>
        <v>1019425</v>
      </c>
      <c r="I235" s="12">
        <f t="shared" si="10"/>
        <v>1019425</v>
      </c>
      <c r="J235" s="116">
        <v>2256788</v>
      </c>
      <c r="K235" s="116">
        <v>3276213</v>
      </c>
      <c r="N235" s="116"/>
    </row>
    <row r="236" spans="1:14" ht="15.75">
      <c r="A236" s="115" t="s">
        <v>229</v>
      </c>
      <c r="B236" s="111">
        <v>548.6</v>
      </c>
      <c r="C236" s="116">
        <v>189662</v>
      </c>
      <c r="D236" s="117">
        <v>59874</v>
      </c>
      <c r="E236" s="116">
        <v>665776</v>
      </c>
      <c r="F236" s="12">
        <f t="shared" si="11"/>
        <v>915312</v>
      </c>
      <c r="G236" s="112">
        <v>1154725</v>
      </c>
      <c r="H236" s="121">
        <f t="shared" si="9"/>
        <v>66204</v>
      </c>
      <c r="I236" s="12">
        <f t="shared" si="10"/>
        <v>981516</v>
      </c>
      <c r="J236" s="116">
        <v>941176</v>
      </c>
      <c r="K236" s="116">
        <v>1922692</v>
      </c>
      <c r="N236" s="116"/>
    </row>
    <row r="237" spans="1:14" ht="15.75">
      <c r="A237" s="115" t="s">
        <v>230</v>
      </c>
      <c r="B237" s="111">
        <v>410.5</v>
      </c>
      <c r="C237" s="116">
        <v>419617</v>
      </c>
      <c r="D237" s="117">
        <v>140888</v>
      </c>
      <c r="E237" s="116">
        <v>609603</v>
      </c>
      <c r="F237" s="12">
        <f t="shared" si="11"/>
        <v>1170108</v>
      </c>
      <c r="G237" s="112">
        <v>951952</v>
      </c>
      <c r="H237" s="121">
        <f t="shared" si="9"/>
        <v>0</v>
      </c>
      <c r="I237" s="12">
        <f t="shared" si="10"/>
        <v>1170108</v>
      </c>
      <c r="J237" s="116">
        <v>608168</v>
      </c>
      <c r="K237" s="116">
        <v>1778276</v>
      </c>
      <c r="N237" s="116"/>
    </row>
    <row r="238" spans="1:14" ht="15.75">
      <c r="A238" s="115" t="s">
        <v>231</v>
      </c>
      <c r="B238" s="111">
        <v>142.9</v>
      </c>
      <c r="C238" s="116">
        <v>357666</v>
      </c>
      <c r="D238" s="117">
        <v>104803</v>
      </c>
      <c r="E238" s="116">
        <v>339284</v>
      </c>
      <c r="F238" s="12">
        <f t="shared" si="11"/>
        <v>801753</v>
      </c>
      <c r="G238" s="112">
        <v>673679</v>
      </c>
      <c r="H238" s="121">
        <f t="shared" si="9"/>
        <v>0</v>
      </c>
      <c r="I238" s="12">
        <f t="shared" si="10"/>
        <v>801753</v>
      </c>
      <c r="J238" s="116">
        <v>155952</v>
      </c>
      <c r="K238" s="116">
        <v>957705</v>
      </c>
      <c r="N238" s="116"/>
    </row>
    <row r="239" spans="1:14" ht="15.75">
      <c r="A239" s="115" t="s">
        <v>232</v>
      </c>
      <c r="B239" s="111">
        <v>170.4</v>
      </c>
      <c r="C239" s="116">
        <v>0</v>
      </c>
      <c r="D239" s="117">
        <v>0</v>
      </c>
      <c r="E239" s="116">
        <v>0</v>
      </c>
      <c r="F239" s="12">
        <f t="shared" si="11"/>
        <v>0</v>
      </c>
      <c r="G239" s="112">
        <v>78225</v>
      </c>
      <c r="H239" s="121">
        <f t="shared" si="9"/>
        <v>66491</v>
      </c>
      <c r="I239" s="12">
        <f t="shared" si="10"/>
        <v>66491</v>
      </c>
      <c r="J239" s="116">
        <v>573602</v>
      </c>
      <c r="K239" s="116">
        <v>640093</v>
      </c>
      <c r="N239" s="116"/>
    </row>
    <row r="240" spans="1:14" ht="15.75">
      <c r="A240" s="115" t="s">
        <v>233</v>
      </c>
      <c r="B240" s="111">
        <v>34.3</v>
      </c>
      <c r="C240" s="116">
        <v>0</v>
      </c>
      <c r="D240" s="117">
        <v>0</v>
      </c>
      <c r="E240" s="116">
        <v>0</v>
      </c>
      <c r="F240" s="12">
        <f t="shared" si="11"/>
        <v>0</v>
      </c>
      <c r="G240" s="112">
        <v>0</v>
      </c>
      <c r="H240" s="121">
        <f t="shared" si="9"/>
        <v>0</v>
      </c>
      <c r="I240" s="12">
        <f t="shared" si="10"/>
        <v>0</v>
      </c>
      <c r="J240" s="116">
        <v>875825</v>
      </c>
      <c r="K240" s="116">
        <v>875825</v>
      </c>
      <c r="N240" s="116"/>
    </row>
    <row r="241" spans="1:14" ht="15.75">
      <c r="A241" s="115" t="s">
        <v>234</v>
      </c>
      <c r="B241" s="111">
        <v>1802.3</v>
      </c>
      <c r="C241" s="116">
        <v>4752827</v>
      </c>
      <c r="D241" s="117">
        <v>1458349</v>
      </c>
      <c r="E241" s="116">
        <v>1948755</v>
      </c>
      <c r="F241" s="12">
        <f t="shared" si="11"/>
        <v>8159931</v>
      </c>
      <c r="G241" s="112">
        <v>6284961</v>
      </c>
      <c r="H241" s="121">
        <f t="shared" si="9"/>
        <v>0</v>
      </c>
      <c r="I241" s="12">
        <f t="shared" si="10"/>
        <v>8159931</v>
      </c>
      <c r="J241" s="116">
        <v>1830381</v>
      </c>
      <c r="K241" s="116">
        <v>9990312</v>
      </c>
      <c r="N241" s="116"/>
    </row>
    <row r="242" spans="1:14" ht="15.75">
      <c r="A242" s="115" t="s">
        <v>235</v>
      </c>
      <c r="B242" s="111">
        <v>267.5</v>
      </c>
      <c r="C242" s="116">
        <v>95835</v>
      </c>
      <c r="D242" s="117">
        <v>39660</v>
      </c>
      <c r="E242" s="116">
        <v>381923</v>
      </c>
      <c r="F242" s="12">
        <f t="shared" si="11"/>
        <v>517418</v>
      </c>
      <c r="G242" s="112">
        <v>400575</v>
      </c>
      <c r="H242" s="121">
        <f t="shared" si="9"/>
        <v>0</v>
      </c>
      <c r="I242" s="12">
        <f t="shared" si="10"/>
        <v>517418</v>
      </c>
      <c r="J242" s="116">
        <v>448458</v>
      </c>
      <c r="K242" s="116">
        <v>965876</v>
      </c>
      <c r="N242" s="116"/>
    </row>
    <row r="243" spans="1:14" ht="15.75">
      <c r="A243" s="115" t="s">
        <v>236</v>
      </c>
      <c r="B243" s="111">
        <v>129.9</v>
      </c>
      <c r="C243" s="116">
        <v>132442</v>
      </c>
      <c r="D243" s="117">
        <v>26702</v>
      </c>
      <c r="E243" s="116">
        <v>255435</v>
      </c>
      <c r="F243" s="12">
        <f t="shared" si="11"/>
        <v>414579</v>
      </c>
      <c r="G243" s="112">
        <v>604903</v>
      </c>
      <c r="H243" s="121">
        <f t="shared" si="9"/>
        <v>99589</v>
      </c>
      <c r="I243" s="12">
        <f t="shared" si="10"/>
        <v>514168</v>
      </c>
      <c r="J243" s="116">
        <v>210331</v>
      </c>
      <c r="K243" s="116">
        <v>724499</v>
      </c>
      <c r="N243" s="116"/>
    </row>
    <row r="244" spans="1:14" ht="15.75">
      <c r="A244" s="115" t="s">
        <v>237</v>
      </c>
      <c r="B244" s="111">
        <v>4</v>
      </c>
      <c r="C244" s="116">
        <v>0</v>
      </c>
      <c r="D244" s="117">
        <v>0</v>
      </c>
      <c r="E244" s="116">
        <v>0</v>
      </c>
      <c r="F244" s="12">
        <f t="shared" si="11"/>
        <v>0</v>
      </c>
      <c r="G244" s="112">
        <v>0</v>
      </c>
      <c r="H244" s="121">
        <f t="shared" si="9"/>
        <v>0</v>
      </c>
      <c r="I244" s="12">
        <f t="shared" si="10"/>
        <v>0</v>
      </c>
      <c r="J244" s="116">
        <v>18766</v>
      </c>
      <c r="K244" s="116">
        <v>18766</v>
      </c>
      <c r="N244" s="116"/>
    </row>
    <row r="245" spans="1:14" ht="15.75">
      <c r="A245" s="115" t="s">
        <v>238</v>
      </c>
      <c r="B245" s="111">
        <v>213.3</v>
      </c>
      <c r="C245" s="116">
        <v>0</v>
      </c>
      <c r="D245" s="117">
        <v>15925</v>
      </c>
      <c r="E245" s="116">
        <v>264019</v>
      </c>
      <c r="F245" s="12">
        <f t="shared" si="11"/>
        <v>279944</v>
      </c>
      <c r="G245" s="112">
        <v>601430</v>
      </c>
      <c r="H245" s="121">
        <f t="shared" si="9"/>
        <v>231272</v>
      </c>
      <c r="I245" s="12">
        <f t="shared" si="10"/>
        <v>511216</v>
      </c>
      <c r="J245" s="116">
        <v>373292</v>
      </c>
      <c r="K245" s="116">
        <v>884508</v>
      </c>
      <c r="N245" s="116"/>
    </row>
    <row r="246" spans="1:14" ht="15.75">
      <c r="A246" s="115" t="s">
        <v>239</v>
      </c>
      <c r="B246" s="111">
        <v>324.4</v>
      </c>
      <c r="C246" s="116">
        <v>608445</v>
      </c>
      <c r="D246" s="117">
        <v>190614</v>
      </c>
      <c r="E246" s="116">
        <v>544357</v>
      </c>
      <c r="F246" s="12">
        <f t="shared" si="11"/>
        <v>1343416</v>
      </c>
      <c r="G246" s="112">
        <v>1454810</v>
      </c>
      <c r="H246" s="121">
        <f t="shared" si="9"/>
        <v>0</v>
      </c>
      <c r="I246" s="12">
        <f t="shared" si="10"/>
        <v>1343416</v>
      </c>
      <c r="J246" s="116">
        <v>401332</v>
      </c>
      <c r="K246" s="116">
        <v>1744748</v>
      </c>
      <c r="N246" s="116"/>
    </row>
    <row r="247" spans="1:14" ht="15.75">
      <c r="A247" s="115" t="s">
        <v>240</v>
      </c>
      <c r="B247" s="111">
        <v>217.2</v>
      </c>
      <c r="C247" s="116">
        <v>17928</v>
      </c>
      <c r="D247" s="117">
        <v>0</v>
      </c>
      <c r="E247" s="116">
        <v>214484</v>
      </c>
      <c r="F247" s="12">
        <f t="shared" si="11"/>
        <v>232412</v>
      </c>
      <c r="G247" s="112">
        <v>354029</v>
      </c>
      <c r="H247" s="121">
        <f t="shared" si="9"/>
        <v>68513</v>
      </c>
      <c r="I247" s="12">
        <f t="shared" si="10"/>
        <v>300925</v>
      </c>
      <c r="J247" s="116">
        <v>401916</v>
      </c>
      <c r="K247" s="116">
        <v>702841</v>
      </c>
      <c r="N247" s="116"/>
    </row>
    <row r="248" spans="1:14" ht="15.75">
      <c r="A248" s="115" t="s">
        <v>241</v>
      </c>
      <c r="B248" s="111">
        <v>570.9</v>
      </c>
      <c r="C248" s="116">
        <v>287768</v>
      </c>
      <c r="D248" s="117">
        <v>111560</v>
      </c>
      <c r="E248" s="116">
        <v>730998</v>
      </c>
      <c r="F248" s="12">
        <f t="shared" si="11"/>
        <v>1130326</v>
      </c>
      <c r="G248" s="112">
        <v>722444</v>
      </c>
      <c r="H248" s="121">
        <f t="shared" si="9"/>
        <v>0</v>
      </c>
      <c r="I248" s="12">
        <f t="shared" si="10"/>
        <v>1130326</v>
      </c>
      <c r="J248" s="116">
        <v>930184</v>
      </c>
      <c r="K248" s="116">
        <v>2060510</v>
      </c>
      <c r="N248" s="116"/>
    </row>
    <row r="249" spans="1:14" ht="15.75">
      <c r="A249" s="115" t="s">
        <v>242</v>
      </c>
      <c r="B249" s="111">
        <v>599.4</v>
      </c>
      <c r="C249" s="116">
        <v>1625435</v>
      </c>
      <c r="D249" s="117">
        <v>494181</v>
      </c>
      <c r="E249" s="116">
        <v>1321618</v>
      </c>
      <c r="F249" s="12">
        <f t="shared" si="11"/>
        <v>3441234</v>
      </c>
      <c r="G249" s="112">
        <v>3361553</v>
      </c>
      <c r="H249" s="121">
        <f t="shared" si="9"/>
        <v>0</v>
      </c>
      <c r="I249" s="12">
        <f t="shared" si="10"/>
        <v>3441234</v>
      </c>
      <c r="J249" s="116">
        <v>599565</v>
      </c>
      <c r="K249" s="116">
        <v>4040799</v>
      </c>
      <c r="N249" s="116"/>
    </row>
    <row r="250" spans="1:14" ht="15.75">
      <c r="A250" s="115" t="s">
        <v>243</v>
      </c>
      <c r="B250" s="111">
        <v>2209.5</v>
      </c>
      <c r="C250" s="116">
        <v>0</v>
      </c>
      <c r="D250" s="117">
        <v>0</v>
      </c>
      <c r="E250" s="116">
        <v>0</v>
      </c>
      <c r="F250" s="12">
        <f t="shared" si="11"/>
        <v>0</v>
      </c>
      <c r="G250" s="112">
        <v>1982264</v>
      </c>
      <c r="H250" s="121">
        <f t="shared" si="9"/>
        <v>1684924</v>
      </c>
      <c r="I250" s="12">
        <f t="shared" si="10"/>
        <v>1684924</v>
      </c>
      <c r="J250" s="116">
        <v>4865562</v>
      </c>
      <c r="K250" s="116">
        <v>6550486</v>
      </c>
      <c r="N250" s="116"/>
    </row>
    <row r="251" spans="1:14" ht="15.75">
      <c r="A251" s="115" t="s">
        <v>244</v>
      </c>
      <c r="B251" s="111">
        <v>30.9</v>
      </c>
      <c r="C251" s="116">
        <v>5359</v>
      </c>
      <c r="D251" s="117">
        <v>0</v>
      </c>
      <c r="E251" s="116">
        <v>49954</v>
      </c>
      <c r="F251" s="12">
        <f t="shared" si="11"/>
        <v>55313</v>
      </c>
      <c r="G251" s="112">
        <v>89580</v>
      </c>
      <c r="H251" s="121">
        <f t="shared" si="9"/>
        <v>20830</v>
      </c>
      <c r="I251" s="12">
        <f t="shared" si="10"/>
        <v>76143</v>
      </c>
      <c r="J251" s="116">
        <v>61621</v>
      </c>
      <c r="K251" s="116">
        <v>137764</v>
      </c>
      <c r="N251" s="116"/>
    </row>
    <row r="252" spans="1:14" ht="15.75">
      <c r="A252" s="115" t="s">
        <v>245</v>
      </c>
      <c r="B252" s="111">
        <v>887.5</v>
      </c>
      <c r="C252" s="116">
        <v>0</v>
      </c>
      <c r="D252" s="117">
        <v>0</v>
      </c>
      <c r="E252" s="116">
        <v>0</v>
      </c>
      <c r="F252" s="12">
        <f t="shared" si="11"/>
        <v>0</v>
      </c>
      <c r="G252" s="112">
        <v>0</v>
      </c>
      <c r="H252" s="121">
        <f t="shared" si="9"/>
        <v>0</v>
      </c>
      <c r="I252" s="12">
        <f t="shared" si="10"/>
        <v>0</v>
      </c>
      <c r="J252" s="116">
        <v>4409667</v>
      </c>
      <c r="K252" s="116">
        <v>4409667</v>
      </c>
      <c r="N252" s="116"/>
    </row>
    <row r="253" spans="1:14" ht="15.75">
      <c r="A253" s="115" t="s">
        <v>246</v>
      </c>
      <c r="B253" s="111">
        <v>196.6</v>
      </c>
      <c r="C253" s="116">
        <v>0</v>
      </c>
      <c r="D253" s="117">
        <v>0</v>
      </c>
      <c r="E253" s="116">
        <v>0</v>
      </c>
      <c r="F253" s="12">
        <f t="shared" si="11"/>
        <v>0</v>
      </c>
      <c r="G253" s="112">
        <v>293899</v>
      </c>
      <c r="H253" s="121">
        <f t="shared" si="9"/>
        <v>249814</v>
      </c>
      <c r="I253" s="12">
        <f t="shared" si="10"/>
        <v>249814</v>
      </c>
      <c r="J253" s="116">
        <v>556913</v>
      </c>
      <c r="K253" s="116">
        <v>806727</v>
      </c>
      <c r="N253" s="116"/>
    </row>
    <row r="254" spans="3:11" ht="15.75">
      <c r="C254" s="116"/>
      <c r="D254" s="117"/>
      <c r="E254" s="116"/>
      <c r="F254" s="12"/>
      <c r="J254" s="116"/>
      <c r="K254" s="116">
        <v>0</v>
      </c>
    </row>
    <row r="255" spans="10:11" ht="15.75">
      <c r="J255" s="116"/>
      <c r="K255" s="116">
        <v>0</v>
      </c>
    </row>
    <row r="256" spans="1:11" ht="15.75">
      <c r="A256" s="115" t="s">
        <v>271</v>
      </c>
      <c r="G256" s="112" t="s">
        <v>320</v>
      </c>
      <c r="J256" s="116">
        <v>1604</v>
      </c>
      <c r="K256" s="116">
        <v>1604</v>
      </c>
    </row>
    <row r="257" spans="1:11" ht="15.75">
      <c r="A257" s="115" t="s">
        <v>251</v>
      </c>
      <c r="G257" s="112" t="s">
        <v>320</v>
      </c>
      <c r="J257" s="116">
        <v>0</v>
      </c>
      <c r="K257" s="116">
        <v>0</v>
      </c>
    </row>
    <row r="258" spans="1:11" ht="15.75">
      <c r="A258" s="115" t="s">
        <v>252</v>
      </c>
      <c r="G258" s="112" t="s">
        <v>320</v>
      </c>
      <c r="J258" s="116">
        <v>40</v>
      </c>
      <c r="K258" s="116">
        <v>40</v>
      </c>
    </row>
    <row r="259" spans="1:11" ht="15.75">
      <c r="A259" s="115" t="s">
        <v>253</v>
      </c>
      <c r="G259" s="112" t="s">
        <v>320</v>
      </c>
      <c r="J259" s="116">
        <v>77</v>
      </c>
      <c r="K259" s="116">
        <v>77</v>
      </c>
    </row>
    <row r="260" spans="1:11" ht="15.75">
      <c r="A260" s="115" t="s">
        <v>254</v>
      </c>
      <c r="G260" s="112" t="s">
        <v>320</v>
      </c>
      <c r="J260" s="116">
        <v>356</v>
      </c>
      <c r="K260" s="116">
        <v>356</v>
      </c>
    </row>
    <row r="261" spans="1:11" ht="15.75">
      <c r="A261" s="115" t="s">
        <v>255</v>
      </c>
      <c r="G261" s="112" t="s">
        <v>320</v>
      </c>
      <c r="J261" s="116">
        <v>0</v>
      </c>
      <c r="K261" s="116">
        <v>0</v>
      </c>
    </row>
    <row r="262" spans="1:11" ht="15.75">
      <c r="A262" s="115" t="s">
        <v>267</v>
      </c>
      <c r="G262" s="112" t="s">
        <v>320</v>
      </c>
      <c r="J262" s="116">
        <v>198</v>
      </c>
      <c r="K262" s="116">
        <v>198</v>
      </c>
    </row>
    <row r="263" spans="1:11" ht="15.75">
      <c r="A263" s="115" t="s">
        <v>256</v>
      </c>
      <c r="G263" s="112" t="s">
        <v>320</v>
      </c>
      <c r="J263" s="116">
        <v>9591</v>
      </c>
      <c r="K263" s="116">
        <v>9591</v>
      </c>
    </row>
    <row r="264" spans="1:11" ht="15.75">
      <c r="A264" s="115" t="s">
        <v>257</v>
      </c>
      <c r="G264" s="112" t="s">
        <v>320</v>
      </c>
      <c r="J264" s="116">
        <v>0</v>
      </c>
      <c r="K264" s="116">
        <v>0</v>
      </c>
    </row>
    <row r="265" spans="1:11" ht="15.75">
      <c r="A265" s="115" t="s">
        <v>258</v>
      </c>
      <c r="G265" s="112" t="s">
        <v>320</v>
      </c>
      <c r="J265" s="116">
        <v>0</v>
      </c>
      <c r="K265" s="116">
        <v>0</v>
      </c>
    </row>
    <row r="266" spans="1:11" ht="15.75">
      <c r="A266" s="115" t="s">
        <v>259</v>
      </c>
      <c r="G266" s="112" t="s">
        <v>320</v>
      </c>
      <c r="J266" s="116">
        <v>183</v>
      </c>
      <c r="K266" s="116">
        <v>183</v>
      </c>
    </row>
    <row r="267" spans="1:11" ht="15.75">
      <c r="A267" s="115" t="s">
        <v>268</v>
      </c>
      <c r="G267" s="112" t="s">
        <v>320</v>
      </c>
      <c r="J267" s="116">
        <v>0</v>
      </c>
      <c r="K267" s="116">
        <v>0</v>
      </c>
    </row>
    <row r="268" spans="1:11" ht="15.75">
      <c r="A268" s="115" t="s">
        <v>260</v>
      </c>
      <c r="G268" s="112" t="s">
        <v>320</v>
      </c>
      <c r="J268" s="116">
        <v>5206</v>
      </c>
      <c r="K268" s="116">
        <v>5206</v>
      </c>
    </row>
    <row r="269" spans="1:11" ht="15.75">
      <c r="A269" s="115" t="s">
        <v>269</v>
      </c>
      <c r="G269" s="112" t="s">
        <v>320</v>
      </c>
      <c r="J269" s="116">
        <v>3255</v>
      </c>
      <c r="K269" s="116">
        <v>3255</v>
      </c>
    </row>
    <row r="270" spans="1:11" ht="15.75">
      <c r="A270" s="115" t="s">
        <v>270</v>
      </c>
      <c r="G270" s="112" t="s">
        <v>320</v>
      </c>
      <c r="J270" s="116">
        <v>12051</v>
      </c>
      <c r="K270" s="116">
        <v>12051</v>
      </c>
    </row>
  </sheetData>
  <sheetProtection sheet="1" objects="1" scenarios="1"/>
  <printOptions/>
  <pageMargins left="0.74" right="0.54" top="0.65" bottom="0.42" header="0.25" footer="0.21"/>
  <pageSetup horizontalDpi="600" verticalDpi="600" orientation="landscape" scale="85" r:id="rId1"/>
  <headerFooter alignWithMargins="0">
    <oddHeader>&amp;L&amp;8Bureau of Data Management
NH Department of Education&amp;C&amp;"Arial,Bold"FY08 Adequate Education Aid
Summary &amp;R&amp;8 7/2/2007
</oddHeader>
    <oddFooter>&amp;C&amp;8page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J268"/>
  <sheetViews>
    <sheetView tabSelected="1" zoomScale="75" zoomScaleNormal="75" workbookViewId="0" topLeftCell="A1">
      <pane ySplit="6" topLeftCell="BM123" activePane="bottomLeft" state="frozen"/>
      <selection pane="topLeft" activeCell="A1" sqref="A1"/>
      <selection pane="bottomLeft" activeCell="A253" sqref="A253:A267"/>
    </sheetView>
  </sheetViews>
  <sheetFormatPr defaultColWidth="8.88671875" defaultRowHeight="15"/>
  <cols>
    <col min="1" max="1" width="17.10546875" style="0" bestFit="1" customWidth="1"/>
    <col min="2" max="2" width="9.10546875" style="0" bestFit="1" customWidth="1"/>
    <col min="3" max="3" width="11.21484375" style="0" bestFit="1" customWidth="1"/>
    <col min="4" max="4" width="11.99609375" style="0" customWidth="1"/>
    <col min="5" max="5" width="12.6640625" style="0" bestFit="1" customWidth="1"/>
    <col min="6" max="6" width="11.5546875" style="0" customWidth="1"/>
    <col min="7" max="7" width="12.3359375" style="0" customWidth="1"/>
    <col min="8" max="8" width="11.21484375" style="0" customWidth="1"/>
  </cols>
  <sheetData>
    <row r="1" spans="1:5" ht="15.75">
      <c r="A1" s="6"/>
      <c r="B1" s="111"/>
      <c r="C1" s="11" t="s">
        <v>379</v>
      </c>
      <c r="E1" s="11" t="s">
        <v>352</v>
      </c>
    </row>
    <row r="2" spans="1:8" ht="15.75">
      <c r="A2" s="6"/>
      <c r="B2" s="11" t="s">
        <v>282</v>
      </c>
      <c r="C2" s="11" t="s">
        <v>378</v>
      </c>
      <c r="D2" s="11" t="s">
        <v>379</v>
      </c>
      <c r="E2" s="11" t="s">
        <v>378</v>
      </c>
      <c r="F2" s="11" t="s">
        <v>352</v>
      </c>
      <c r="G2" s="125" t="s">
        <v>352</v>
      </c>
      <c r="H2" s="125" t="s">
        <v>279</v>
      </c>
    </row>
    <row r="3" spans="1:8" ht="15.75">
      <c r="A3" s="6"/>
      <c r="B3" s="11" t="s">
        <v>0</v>
      </c>
      <c r="C3" s="11" t="s">
        <v>375</v>
      </c>
      <c r="D3" s="11" t="s">
        <v>378</v>
      </c>
      <c r="E3" s="11" t="s">
        <v>375</v>
      </c>
      <c r="F3" s="11" t="s">
        <v>378</v>
      </c>
      <c r="G3" s="125" t="s">
        <v>380</v>
      </c>
      <c r="H3" s="125" t="s">
        <v>283</v>
      </c>
    </row>
    <row r="4" spans="1:8" ht="15.75">
      <c r="A4" s="6"/>
      <c r="B4" s="11"/>
      <c r="C4" s="11" t="s">
        <v>376</v>
      </c>
      <c r="D4" s="11" t="s">
        <v>272</v>
      </c>
      <c r="E4" s="11" t="s">
        <v>376</v>
      </c>
      <c r="F4" s="11" t="s">
        <v>272</v>
      </c>
      <c r="G4" s="125" t="s">
        <v>381</v>
      </c>
      <c r="H4" s="33">
        <v>2.24</v>
      </c>
    </row>
    <row r="5" spans="1:8" ht="15.75">
      <c r="A5" s="114"/>
      <c r="B5" s="11" t="s">
        <v>287</v>
      </c>
      <c r="C5" s="123" t="s">
        <v>377</v>
      </c>
      <c r="D5" s="6">
        <v>1.05</v>
      </c>
      <c r="E5" s="123" t="s">
        <v>377</v>
      </c>
      <c r="F5" s="124">
        <v>0.946596522</v>
      </c>
      <c r="H5" s="125"/>
    </row>
    <row r="6" spans="1:10" ht="15.75">
      <c r="A6" s="41" t="s">
        <v>262</v>
      </c>
      <c r="B6" s="42">
        <f aca="true" t="shared" si="0" ref="B6:G6">SUM(B7:B251)</f>
        <v>198968.89999999997</v>
      </c>
      <c r="C6" s="43">
        <f t="shared" si="0"/>
        <v>472812134</v>
      </c>
      <c r="D6" s="43">
        <f t="shared" si="0"/>
        <v>496452740</v>
      </c>
      <c r="E6" s="43">
        <f t="shared" si="0"/>
        <v>527360565</v>
      </c>
      <c r="F6" s="43">
        <f t="shared" si="0"/>
        <v>499197680</v>
      </c>
      <c r="G6" s="43">
        <f t="shared" si="0"/>
        <v>527360567</v>
      </c>
      <c r="H6" s="43">
        <f>SUM(H7:H267)</f>
        <v>363065989</v>
      </c>
      <c r="J6" s="128"/>
    </row>
    <row r="7" spans="1:8" ht="15">
      <c r="A7" t="str">
        <f>'Total RSA 198-41'!A9</f>
        <v>Acworth</v>
      </c>
      <c r="B7" s="5">
        <f>'Total RSA 198-41'!B9</f>
        <v>127.1</v>
      </c>
      <c r="C7" s="116">
        <v>417154</v>
      </c>
      <c r="D7" s="7">
        <f>ROUND(C7*$D$5,0)</f>
        <v>438012</v>
      </c>
      <c r="E7" s="116">
        <f>'Total RSA 198-41'!I9</f>
        <v>354581</v>
      </c>
      <c r="F7" s="7">
        <f>ROUND(E7*$F$5,0)</f>
        <v>335645</v>
      </c>
      <c r="G7" s="7">
        <f>IF(D7&gt;F7,ROUND(D7,0),ROUND(F7,0))</f>
        <v>438012</v>
      </c>
      <c r="H7" s="7">
        <f>'Total RSA 198-41'!J9</f>
        <v>198518</v>
      </c>
    </row>
    <row r="8" spans="1:8" ht="15">
      <c r="A8" t="str">
        <f>'Total RSA 198-41'!A10</f>
        <v>Albany</v>
      </c>
      <c r="B8" s="5">
        <f>'Total RSA 198-41'!B10</f>
        <v>118.8</v>
      </c>
      <c r="C8" s="116">
        <v>460844</v>
      </c>
      <c r="D8" s="7">
        <f aca="true" t="shared" si="1" ref="D8:D71">ROUND(C8*$D$5,0)</f>
        <v>483886</v>
      </c>
      <c r="E8" s="116">
        <f>'Total RSA 198-41'!I10</f>
        <v>391717</v>
      </c>
      <c r="F8" s="7">
        <f aca="true" t="shared" si="2" ref="F8:F71">ROUND(E8*$F$5,0)</f>
        <v>370798</v>
      </c>
      <c r="G8" s="7">
        <f aca="true" t="shared" si="3" ref="G8:G20">IF(D8&gt;F8,ROUND(D8,0),ROUND(F8,0))</f>
        <v>483886</v>
      </c>
      <c r="H8" s="7">
        <f>'Total RSA 198-41'!J10</f>
        <v>230563</v>
      </c>
    </row>
    <row r="9" spans="1:8" ht="15">
      <c r="A9" t="str">
        <f>'Total RSA 198-41'!A11</f>
        <v>Alexandria</v>
      </c>
      <c r="B9" s="5">
        <f>'Total RSA 198-41'!B11</f>
        <v>255.1</v>
      </c>
      <c r="C9" s="116">
        <v>660144</v>
      </c>
      <c r="D9" s="7">
        <f t="shared" si="1"/>
        <v>693151</v>
      </c>
      <c r="E9" s="116">
        <f>'Total RSA 198-41'!I11</f>
        <v>561122</v>
      </c>
      <c r="F9" s="7">
        <f t="shared" si="2"/>
        <v>531156</v>
      </c>
      <c r="G9" s="7">
        <f t="shared" si="3"/>
        <v>693151</v>
      </c>
      <c r="H9" s="7">
        <f>'Total RSA 198-41'!J11</f>
        <v>455727</v>
      </c>
    </row>
    <row r="10" spans="1:8" ht="15">
      <c r="A10" t="str">
        <f>'Total RSA 198-41'!A12</f>
        <v>Allenstown</v>
      </c>
      <c r="B10" s="5">
        <f>'Total RSA 198-41'!B12</f>
        <v>744.9</v>
      </c>
      <c r="C10" s="116">
        <v>3821672</v>
      </c>
      <c r="D10" s="7">
        <f t="shared" si="1"/>
        <v>4012756</v>
      </c>
      <c r="E10" s="116">
        <f>'Total RSA 198-41'!I12</f>
        <v>4120517</v>
      </c>
      <c r="F10" s="7">
        <f t="shared" si="2"/>
        <v>3900467</v>
      </c>
      <c r="G10" s="7">
        <f t="shared" si="3"/>
        <v>4012756</v>
      </c>
      <c r="H10" s="7">
        <f>'Total RSA 198-41'!J12</f>
        <v>673695</v>
      </c>
    </row>
    <row r="11" spans="1:8" ht="15">
      <c r="A11" t="str">
        <f>'Total RSA 198-41'!A13</f>
        <v>Alstead</v>
      </c>
      <c r="B11" s="5">
        <f>'Total RSA 198-41'!B13</f>
        <v>293.7</v>
      </c>
      <c r="C11" s="116">
        <v>1298605</v>
      </c>
      <c r="D11" s="7">
        <f t="shared" si="1"/>
        <v>1363535</v>
      </c>
      <c r="E11" s="116">
        <f>'Total RSA 198-41'!I13</f>
        <v>1223993</v>
      </c>
      <c r="F11" s="7">
        <f t="shared" si="2"/>
        <v>1158628</v>
      </c>
      <c r="G11" s="7">
        <f t="shared" si="3"/>
        <v>1363535</v>
      </c>
      <c r="H11" s="7">
        <f>'Total RSA 198-41'!J13</f>
        <v>379787</v>
      </c>
    </row>
    <row r="12" spans="1:8" ht="15">
      <c r="A12" t="str">
        <f>'Total RSA 198-41'!A14</f>
        <v>Alton</v>
      </c>
      <c r="B12" s="5">
        <f>'Total RSA 198-41'!B14</f>
        <v>756.6</v>
      </c>
      <c r="C12" s="116">
        <v>0</v>
      </c>
      <c r="D12" s="7">
        <f t="shared" si="1"/>
        <v>0</v>
      </c>
      <c r="E12" s="116">
        <f>'Total RSA 198-41'!I14</f>
        <v>0</v>
      </c>
      <c r="F12" s="7">
        <f t="shared" si="2"/>
        <v>0</v>
      </c>
      <c r="G12" s="7">
        <f t="shared" si="3"/>
        <v>0</v>
      </c>
      <c r="H12" s="7">
        <f>'Total RSA 198-41'!J14</f>
        <v>3361803</v>
      </c>
    </row>
    <row r="13" spans="1:10" ht="15">
      <c r="A13" t="str">
        <f>'Total RSA 198-41'!A15</f>
        <v>Amherst</v>
      </c>
      <c r="B13" s="5">
        <f>'Total RSA 198-41'!B15</f>
        <v>2436.7</v>
      </c>
      <c r="C13" s="116">
        <v>3467629</v>
      </c>
      <c r="D13" s="7">
        <f t="shared" si="1"/>
        <v>3641010</v>
      </c>
      <c r="E13" s="116">
        <f>'Total RSA 198-41'!I15</f>
        <v>2947485</v>
      </c>
      <c r="F13" s="7">
        <f t="shared" si="2"/>
        <v>2790079</v>
      </c>
      <c r="G13" s="7">
        <f t="shared" si="3"/>
        <v>3641010</v>
      </c>
      <c r="H13" s="7">
        <f>'Total RSA 198-41'!J15</f>
        <v>3969038</v>
      </c>
      <c r="J13" s="129"/>
    </row>
    <row r="14" spans="1:8" ht="15">
      <c r="A14" t="str">
        <f>'Total RSA 198-41'!A16</f>
        <v>Andover</v>
      </c>
      <c r="B14" s="5">
        <f>'Total RSA 198-41'!B16</f>
        <v>315.1</v>
      </c>
      <c r="C14" s="116">
        <v>681397</v>
      </c>
      <c r="D14" s="7">
        <f t="shared" si="1"/>
        <v>715467</v>
      </c>
      <c r="E14" s="116">
        <f>'Total RSA 198-41'!I16</f>
        <v>579187</v>
      </c>
      <c r="F14" s="7">
        <f t="shared" si="2"/>
        <v>548256</v>
      </c>
      <c r="G14" s="7">
        <f t="shared" si="3"/>
        <v>715467</v>
      </c>
      <c r="H14" s="7">
        <f>'Total RSA 198-41'!J16</f>
        <v>610907</v>
      </c>
    </row>
    <row r="15" spans="1:8" ht="15">
      <c r="A15" t="str">
        <f>'Total RSA 198-41'!A17</f>
        <v>Antrim</v>
      </c>
      <c r="B15" s="5">
        <f>'Total RSA 198-41'!B17</f>
        <v>524</v>
      </c>
      <c r="C15" s="116">
        <v>2411844</v>
      </c>
      <c r="D15" s="7">
        <f t="shared" si="1"/>
        <v>2532436</v>
      </c>
      <c r="E15" s="116">
        <f>'Total RSA 198-41'!I17</f>
        <v>2630053</v>
      </c>
      <c r="F15" s="7">
        <f t="shared" si="2"/>
        <v>2489599</v>
      </c>
      <c r="G15" s="7">
        <f t="shared" si="3"/>
        <v>2532436</v>
      </c>
      <c r="H15" s="7">
        <f>'Total RSA 198-41'!J17</f>
        <v>555461</v>
      </c>
    </row>
    <row r="16" spans="1:10" ht="15">
      <c r="A16" t="str">
        <f>'Total RSA 198-41'!A18</f>
        <v>Ashland</v>
      </c>
      <c r="B16" s="5">
        <f>'Total RSA 198-41'!B18</f>
        <v>253.2</v>
      </c>
      <c r="C16" s="116">
        <v>619023</v>
      </c>
      <c r="D16" s="7">
        <f t="shared" si="1"/>
        <v>649974</v>
      </c>
      <c r="E16" s="116">
        <f>'Total RSA 198-41'!I18</f>
        <v>526170</v>
      </c>
      <c r="F16" s="7">
        <f t="shared" si="2"/>
        <v>498071</v>
      </c>
      <c r="G16" s="7">
        <f t="shared" si="3"/>
        <v>649974</v>
      </c>
      <c r="H16" s="7">
        <f>'Total RSA 198-41'!J18</f>
        <v>513448</v>
      </c>
      <c r="J16" s="129"/>
    </row>
    <row r="17" spans="1:8" ht="15">
      <c r="A17" t="str">
        <f>'Total RSA 198-41'!A19</f>
        <v>Atkinson</v>
      </c>
      <c r="B17" s="5">
        <f>'Total RSA 198-41'!B19</f>
        <v>1099.9</v>
      </c>
      <c r="C17" s="116">
        <v>867442</v>
      </c>
      <c r="D17" s="7">
        <f t="shared" si="1"/>
        <v>910814</v>
      </c>
      <c r="E17" s="116">
        <f>'Total RSA 198-41'!I19</f>
        <v>926777</v>
      </c>
      <c r="F17" s="7">
        <f t="shared" si="2"/>
        <v>877284</v>
      </c>
      <c r="G17" s="7">
        <f t="shared" si="3"/>
        <v>910814</v>
      </c>
      <c r="H17" s="7">
        <f>'Total RSA 198-41'!J19</f>
        <v>2297097</v>
      </c>
    </row>
    <row r="18" spans="1:8" ht="15">
      <c r="A18" t="str">
        <f>'Total RSA 198-41'!A20</f>
        <v>Auburn</v>
      </c>
      <c r="B18" s="5">
        <f>'Total RSA 198-41'!B20</f>
        <v>909.5</v>
      </c>
      <c r="C18" s="116">
        <v>1546152</v>
      </c>
      <c r="D18" s="7">
        <f t="shared" si="1"/>
        <v>1623460</v>
      </c>
      <c r="E18" s="116">
        <f>'Total RSA 198-41'!I20</f>
        <v>1498238</v>
      </c>
      <c r="F18" s="7">
        <f t="shared" si="2"/>
        <v>1418227</v>
      </c>
      <c r="G18" s="7">
        <f t="shared" si="3"/>
        <v>1623460</v>
      </c>
      <c r="H18" s="7">
        <f>'Total RSA 198-41'!J20</f>
        <v>1571187</v>
      </c>
    </row>
    <row r="19" spans="1:8" ht="15">
      <c r="A19" t="str">
        <f>'Total RSA 198-41'!A21</f>
        <v>Barnstead</v>
      </c>
      <c r="B19" s="5">
        <f>'Total RSA 198-41'!B21</f>
        <v>747.9</v>
      </c>
      <c r="C19" s="116">
        <v>2298113</v>
      </c>
      <c r="D19" s="7">
        <f t="shared" si="1"/>
        <v>2413019</v>
      </c>
      <c r="E19" s="116">
        <f>'Total RSA 198-41'!I21</f>
        <v>1994687</v>
      </c>
      <c r="F19" s="7">
        <f t="shared" si="2"/>
        <v>1888164</v>
      </c>
      <c r="G19" s="7">
        <f t="shared" si="3"/>
        <v>2413019</v>
      </c>
      <c r="H19" s="7">
        <f>'Total RSA 198-41'!J21</f>
        <v>1207751</v>
      </c>
    </row>
    <row r="20" spans="1:8" ht="15">
      <c r="A20" t="str">
        <f>'Total RSA 198-41'!A22</f>
        <v>Barrington</v>
      </c>
      <c r="B20" s="5">
        <f>'Total RSA 198-41'!B22</f>
        <v>1294.2</v>
      </c>
      <c r="C20" s="116">
        <v>3250783</v>
      </c>
      <c r="D20" s="7">
        <f t="shared" si="1"/>
        <v>3413322</v>
      </c>
      <c r="E20" s="116">
        <f>'Total RSA 198-41'!I22</f>
        <v>3421184</v>
      </c>
      <c r="F20" s="7">
        <f t="shared" si="2"/>
        <v>3238481</v>
      </c>
      <c r="G20" s="7">
        <f t="shared" si="3"/>
        <v>3413322</v>
      </c>
      <c r="H20" s="7">
        <f>'Total RSA 198-41'!J22</f>
        <v>1960589</v>
      </c>
    </row>
    <row r="21" spans="1:8" ht="15">
      <c r="A21" t="str">
        <f>'Total RSA 198-41'!A23</f>
        <v>Bartlett</v>
      </c>
      <c r="B21" s="5">
        <f>'Total RSA 198-41'!B23</f>
        <v>409.7</v>
      </c>
      <c r="C21" s="116">
        <v>0</v>
      </c>
      <c r="D21" s="7">
        <f t="shared" si="1"/>
        <v>0</v>
      </c>
      <c r="E21" s="116">
        <f>'Total RSA 198-41'!I23</f>
        <v>0</v>
      </c>
      <c r="F21" s="7">
        <f t="shared" si="2"/>
        <v>0</v>
      </c>
      <c r="G21" s="7">
        <f aca="true" t="shared" si="4" ref="G21:G71">IF(D21&gt;F21,D21,F21)</f>
        <v>0</v>
      </c>
      <c r="H21" s="7">
        <f>'Total RSA 198-41'!J23</f>
        <v>2315480</v>
      </c>
    </row>
    <row r="22" spans="1:8" ht="15">
      <c r="A22" t="str">
        <f>'Total RSA 198-41'!A24</f>
        <v>Bath</v>
      </c>
      <c r="B22" s="5">
        <f>'Total RSA 198-41'!B24</f>
        <v>124.5</v>
      </c>
      <c r="C22" s="116">
        <v>446778</v>
      </c>
      <c r="D22" s="7">
        <f t="shared" si="1"/>
        <v>469117</v>
      </c>
      <c r="E22" s="116">
        <f>'Total RSA 198-41'!I24</f>
        <v>379761</v>
      </c>
      <c r="F22" s="7">
        <f t="shared" si="2"/>
        <v>359480</v>
      </c>
      <c r="G22" s="7">
        <f t="shared" si="4"/>
        <v>469117</v>
      </c>
      <c r="H22" s="7">
        <f>'Total RSA 198-41'!J24</f>
        <v>249404</v>
      </c>
    </row>
    <row r="23" spans="1:8" ht="15">
      <c r="A23" t="str">
        <f>'Total RSA 198-41'!A25</f>
        <v>Bedford</v>
      </c>
      <c r="B23" s="5">
        <f>'Total RSA 198-41'!B25</f>
        <v>3610.7</v>
      </c>
      <c r="C23" s="116">
        <v>2866863</v>
      </c>
      <c r="D23" s="7">
        <f t="shared" si="1"/>
        <v>3010206</v>
      </c>
      <c r="E23" s="116">
        <f>'Total RSA 198-41'!I25</f>
        <v>2436834</v>
      </c>
      <c r="F23" s="7">
        <f t="shared" si="2"/>
        <v>2306699</v>
      </c>
      <c r="G23" s="7">
        <f t="shared" si="4"/>
        <v>3010206</v>
      </c>
      <c r="H23" s="7">
        <f>'Total RSA 198-41'!J25</f>
        <v>7479772</v>
      </c>
    </row>
    <row r="24" spans="1:8" ht="15">
      <c r="A24" t="str">
        <f>'Total RSA 198-41'!A26</f>
        <v>Belmont</v>
      </c>
      <c r="B24" s="5">
        <f>'Total RSA 198-41'!B26</f>
        <v>1178.7</v>
      </c>
      <c r="C24" s="116">
        <v>3961612</v>
      </c>
      <c r="D24" s="7">
        <f t="shared" si="1"/>
        <v>4159693</v>
      </c>
      <c r="E24" s="116">
        <f>'Total RSA 198-41'!I26</f>
        <v>4422622</v>
      </c>
      <c r="F24" s="7">
        <f t="shared" si="2"/>
        <v>4186439</v>
      </c>
      <c r="G24" s="7">
        <f t="shared" si="4"/>
        <v>4186439</v>
      </c>
      <c r="H24" s="7">
        <f>'Total RSA 198-41'!J26</f>
        <v>1521587</v>
      </c>
    </row>
    <row r="25" spans="1:8" ht="15">
      <c r="A25" t="str">
        <f>'Total RSA 198-41'!A27</f>
        <v>Bennington</v>
      </c>
      <c r="B25" s="5">
        <f>'Total RSA 198-41'!B27</f>
        <v>247.3</v>
      </c>
      <c r="C25" s="116">
        <v>938898</v>
      </c>
      <c r="D25" s="7">
        <f t="shared" si="1"/>
        <v>985843</v>
      </c>
      <c r="E25" s="116">
        <f>'Total RSA 198-41'!I27</f>
        <v>1214189</v>
      </c>
      <c r="F25" s="7">
        <f t="shared" si="2"/>
        <v>1149347</v>
      </c>
      <c r="G25" s="7">
        <f t="shared" si="4"/>
        <v>1149347</v>
      </c>
      <c r="H25" s="7">
        <f>'Total RSA 198-41'!J27</f>
        <v>251231</v>
      </c>
    </row>
    <row r="26" spans="1:8" ht="15">
      <c r="A26" t="str">
        <f>'Total RSA 198-41'!A28</f>
        <v>Benton</v>
      </c>
      <c r="B26" s="5">
        <f>'Total RSA 198-41'!B28</f>
        <v>30.4</v>
      </c>
      <c r="C26" s="116">
        <v>117924</v>
      </c>
      <c r="D26" s="7">
        <f t="shared" si="1"/>
        <v>123820</v>
      </c>
      <c r="E26" s="116">
        <f>'Total RSA 198-41'!I28</f>
        <v>100235</v>
      </c>
      <c r="F26" s="7">
        <f t="shared" si="2"/>
        <v>94882</v>
      </c>
      <c r="G26" s="7">
        <f t="shared" si="4"/>
        <v>123820</v>
      </c>
      <c r="H26" s="7">
        <f>'Total RSA 198-41'!J28</f>
        <v>48540</v>
      </c>
    </row>
    <row r="27" spans="1:8" ht="15">
      <c r="A27" t="str">
        <f>'Total RSA 198-41'!A29</f>
        <v>Berlin</v>
      </c>
      <c r="B27" s="5">
        <f>'Total RSA 198-41'!B29</f>
        <v>1409.4</v>
      </c>
      <c r="C27" s="116">
        <v>8642713</v>
      </c>
      <c r="D27" s="7">
        <f t="shared" si="1"/>
        <v>9074849</v>
      </c>
      <c r="E27" s="116">
        <f>'Total RSA 198-41'!I29</f>
        <v>10000647</v>
      </c>
      <c r="F27" s="7">
        <f t="shared" si="2"/>
        <v>9466578</v>
      </c>
      <c r="G27" s="7">
        <f t="shared" si="4"/>
        <v>9466578</v>
      </c>
      <c r="H27" s="7">
        <f>'Total RSA 198-41'!J29</f>
        <v>867327</v>
      </c>
    </row>
    <row r="28" spans="1:10" ht="15">
      <c r="A28" t="str">
        <f>'Total RSA 198-41'!A30</f>
        <v>Bethlehem</v>
      </c>
      <c r="B28" s="5">
        <f>'Total RSA 198-41'!B30</f>
        <v>394.7</v>
      </c>
      <c r="C28" s="116">
        <v>1138101</v>
      </c>
      <c r="D28" s="7">
        <f t="shared" si="1"/>
        <v>1195006</v>
      </c>
      <c r="E28" s="116">
        <f>'Total RSA 198-41'!I30</f>
        <v>1330542</v>
      </c>
      <c r="F28" s="7">
        <f t="shared" si="2"/>
        <v>1259486</v>
      </c>
      <c r="G28" s="7">
        <f t="shared" si="4"/>
        <v>1259486</v>
      </c>
      <c r="H28" s="7">
        <f>'Total RSA 198-41'!J30</f>
        <v>593895</v>
      </c>
      <c r="J28" s="129"/>
    </row>
    <row r="29" spans="1:8" ht="15">
      <c r="A29" t="str">
        <f>'Total RSA 198-41'!A31</f>
        <v>Boscawen</v>
      </c>
      <c r="B29" s="5">
        <f>'Total RSA 198-41'!B31</f>
        <v>534.6</v>
      </c>
      <c r="C29" s="116">
        <v>2221552</v>
      </c>
      <c r="D29" s="7">
        <f t="shared" si="1"/>
        <v>2332630</v>
      </c>
      <c r="E29" s="116">
        <f>'Total RSA 198-41'!I31</f>
        <v>2473956</v>
      </c>
      <c r="F29" s="7">
        <f t="shared" si="2"/>
        <v>2341838</v>
      </c>
      <c r="G29" s="7">
        <f t="shared" si="4"/>
        <v>2341838</v>
      </c>
      <c r="H29" s="7">
        <f>'Total RSA 198-41'!J31</f>
        <v>579414</v>
      </c>
    </row>
    <row r="30" spans="1:8" ht="15">
      <c r="A30" t="str">
        <f>'Total RSA 198-41'!A32</f>
        <v>Bow</v>
      </c>
      <c r="B30" s="5">
        <f>'Total RSA 198-41'!B32</f>
        <v>1745.7</v>
      </c>
      <c r="C30" s="116">
        <v>3368768</v>
      </c>
      <c r="D30" s="7">
        <f t="shared" si="1"/>
        <v>3537206</v>
      </c>
      <c r="E30" s="116">
        <f>'Total RSA 198-41'!I32</f>
        <v>4317793</v>
      </c>
      <c r="F30" s="7">
        <f t="shared" si="2"/>
        <v>4087208</v>
      </c>
      <c r="G30" s="7">
        <f t="shared" si="4"/>
        <v>4087208</v>
      </c>
      <c r="H30" s="7">
        <f>'Total RSA 198-41'!J32</f>
        <v>2243222</v>
      </c>
    </row>
    <row r="31" spans="1:8" ht="15">
      <c r="A31" t="str">
        <f>'Total RSA 198-41'!A33</f>
        <v>Bradford</v>
      </c>
      <c r="B31" s="5">
        <f>'Total RSA 198-41'!B33</f>
        <v>232.6</v>
      </c>
      <c r="C31" s="116">
        <v>547312</v>
      </c>
      <c r="D31" s="7">
        <f t="shared" si="1"/>
        <v>574678</v>
      </c>
      <c r="E31" s="116">
        <f>'Total RSA 198-41'!I33</f>
        <v>465215</v>
      </c>
      <c r="F31" s="7">
        <f t="shared" si="2"/>
        <v>440371</v>
      </c>
      <c r="G31" s="7">
        <f t="shared" si="4"/>
        <v>574678</v>
      </c>
      <c r="H31" s="7">
        <f>'Total RSA 198-41'!J33</f>
        <v>484102</v>
      </c>
    </row>
    <row r="32" spans="1:10" ht="15">
      <c r="A32" t="str">
        <f>'Total RSA 198-41'!A34</f>
        <v>Brentwood</v>
      </c>
      <c r="B32" s="5">
        <f>'Total RSA 198-41'!B34</f>
        <v>738.7</v>
      </c>
      <c r="C32" s="116">
        <v>903553</v>
      </c>
      <c r="D32" s="7">
        <f t="shared" si="1"/>
        <v>948731</v>
      </c>
      <c r="E32" s="116">
        <f>'Total RSA 198-41'!I34</f>
        <v>1708836</v>
      </c>
      <c r="F32" s="7">
        <f t="shared" si="2"/>
        <v>1617578</v>
      </c>
      <c r="G32" s="7">
        <f t="shared" si="4"/>
        <v>1617578</v>
      </c>
      <c r="H32" s="7">
        <f>'Total RSA 198-41'!J34</f>
        <v>1088913</v>
      </c>
      <c r="J32" s="129"/>
    </row>
    <row r="33" spans="1:8" ht="15">
      <c r="A33" t="str">
        <f>'Total RSA 198-41'!A35</f>
        <v>Bridgewater</v>
      </c>
      <c r="B33" s="5">
        <f>'Total RSA 198-41'!B35</f>
        <v>128.5</v>
      </c>
      <c r="C33" s="116">
        <v>0</v>
      </c>
      <c r="D33" s="7">
        <f t="shared" si="1"/>
        <v>0</v>
      </c>
      <c r="E33" s="116">
        <f>'Total RSA 198-41'!I35</f>
        <v>0</v>
      </c>
      <c r="F33" s="7">
        <f t="shared" si="2"/>
        <v>0</v>
      </c>
      <c r="G33" s="7">
        <f t="shared" si="4"/>
        <v>0</v>
      </c>
      <c r="H33" s="7">
        <f>'Total RSA 198-41'!J35</f>
        <v>898752</v>
      </c>
    </row>
    <row r="34" spans="1:8" ht="15">
      <c r="A34" t="str">
        <f>'Total RSA 198-41'!A36</f>
        <v>Bristol</v>
      </c>
      <c r="B34" s="5">
        <f>'Total RSA 198-41'!B36</f>
        <v>455.9</v>
      </c>
      <c r="C34" s="116">
        <v>898990</v>
      </c>
      <c r="D34" s="7">
        <f t="shared" si="1"/>
        <v>943940</v>
      </c>
      <c r="E34" s="116">
        <f>'Total RSA 198-41'!I36</f>
        <v>860810</v>
      </c>
      <c r="F34" s="7">
        <f t="shared" si="2"/>
        <v>814840</v>
      </c>
      <c r="G34" s="7">
        <f t="shared" si="4"/>
        <v>943940</v>
      </c>
      <c r="H34" s="7">
        <f>'Total RSA 198-41'!J36</f>
        <v>1104308</v>
      </c>
    </row>
    <row r="35" spans="1:8" ht="15">
      <c r="A35" t="str">
        <f>'Total RSA 198-41'!A37</f>
        <v>Brookfield</v>
      </c>
      <c r="B35" s="5">
        <f>'Total RSA 198-41'!B37</f>
        <v>115.3</v>
      </c>
      <c r="C35" s="116">
        <v>112072</v>
      </c>
      <c r="D35" s="7">
        <f t="shared" si="1"/>
        <v>117676</v>
      </c>
      <c r="E35" s="116">
        <f>'Total RSA 198-41'!I37</f>
        <v>103260</v>
      </c>
      <c r="F35" s="7">
        <f t="shared" si="2"/>
        <v>97746</v>
      </c>
      <c r="G35" s="7">
        <f t="shared" si="4"/>
        <v>117676</v>
      </c>
      <c r="H35" s="7">
        <f>'Total RSA 198-41'!J37</f>
        <v>244694</v>
      </c>
    </row>
    <row r="36" spans="1:10" ht="15">
      <c r="A36" t="str">
        <f>'Total RSA 198-41'!A38</f>
        <v>Brookline</v>
      </c>
      <c r="B36" s="5">
        <f>'Total RSA 198-41'!B38</f>
        <v>1095</v>
      </c>
      <c r="C36" s="116">
        <v>3029701</v>
      </c>
      <c r="D36" s="7">
        <f t="shared" si="1"/>
        <v>3181186</v>
      </c>
      <c r="E36" s="116">
        <f>'Total RSA 198-41'!I38</f>
        <v>4139156</v>
      </c>
      <c r="F36" s="7">
        <f t="shared" si="2"/>
        <v>3918111</v>
      </c>
      <c r="G36" s="7">
        <f t="shared" si="4"/>
        <v>3918111</v>
      </c>
      <c r="H36" s="7">
        <f>'Total RSA 198-41'!J38</f>
        <v>1195567</v>
      </c>
      <c r="J36" s="129"/>
    </row>
    <row r="37" spans="1:8" ht="15">
      <c r="A37" t="str">
        <f>'Total RSA 198-41'!A39</f>
        <v>Cambridge</v>
      </c>
      <c r="B37" s="5">
        <f>'Total RSA 198-41'!B39</f>
        <v>0</v>
      </c>
      <c r="C37" s="116">
        <v>0</v>
      </c>
      <c r="D37" s="7">
        <f t="shared" si="1"/>
        <v>0</v>
      </c>
      <c r="E37" s="116">
        <f>'Total RSA 198-41'!I39</f>
        <v>0</v>
      </c>
      <c r="F37" s="7">
        <f t="shared" si="2"/>
        <v>0</v>
      </c>
      <c r="G37" s="7">
        <f t="shared" si="4"/>
        <v>0</v>
      </c>
      <c r="H37" s="7">
        <f>'Total RSA 198-41'!J39</f>
        <v>17278</v>
      </c>
    </row>
    <row r="38" spans="1:10" ht="15">
      <c r="A38" t="str">
        <f>'Total RSA 198-41'!A40</f>
        <v>Campton</v>
      </c>
      <c r="B38" s="5">
        <f>'Total RSA 198-41'!B40</f>
        <v>447.8</v>
      </c>
      <c r="C38" s="116">
        <v>1404588</v>
      </c>
      <c r="D38" s="7">
        <f t="shared" si="1"/>
        <v>1474817</v>
      </c>
      <c r="E38" s="116">
        <f>'Total RSA 198-41'!I40</f>
        <v>1193900</v>
      </c>
      <c r="F38" s="7">
        <f t="shared" si="2"/>
        <v>1130142</v>
      </c>
      <c r="G38" s="7">
        <f t="shared" si="4"/>
        <v>1474817</v>
      </c>
      <c r="H38" s="7">
        <f>'Total RSA 198-41'!J40</f>
        <v>867859</v>
      </c>
      <c r="J38" s="129"/>
    </row>
    <row r="39" spans="1:8" ht="15">
      <c r="A39" t="str">
        <f>'Total RSA 198-41'!A41</f>
        <v>Canaan</v>
      </c>
      <c r="B39" s="5">
        <f>'Total RSA 198-41'!B41</f>
        <v>510.1</v>
      </c>
      <c r="C39" s="116">
        <v>1761584</v>
      </c>
      <c r="D39" s="7">
        <f t="shared" si="1"/>
        <v>1849663</v>
      </c>
      <c r="E39" s="116">
        <f>'Total RSA 198-41'!I41</f>
        <v>1755816</v>
      </c>
      <c r="F39" s="7">
        <f t="shared" si="2"/>
        <v>1662049</v>
      </c>
      <c r="G39" s="7">
        <f t="shared" si="4"/>
        <v>1849663</v>
      </c>
      <c r="H39" s="7">
        <f>'Total RSA 198-41'!J41</f>
        <v>709036</v>
      </c>
    </row>
    <row r="40" spans="1:8" ht="15">
      <c r="A40" t="str">
        <f>'Total RSA 198-41'!A42</f>
        <v>Candia</v>
      </c>
      <c r="B40" s="5">
        <f>'Total RSA 198-41'!B42</f>
        <v>604.1</v>
      </c>
      <c r="C40" s="116">
        <v>1133580</v>
      </c>
      <c r="D40" s="7">
        <f t="shared" si="1"/>
        <v>1190259</v>
      </c>
      <c r="E40" s="116">
        <f>'Total RSA 198-41'!I42</f>
        <v>1215778</v>
      </c>
      <c r="F40" s="7">
        <f t="shared" si="2"/>
        <v>1150851</v>
      </c>
      <c r="G40" s="7">
        <f t="shared" si="4"/>
        <v>1190259</v>
      </c>
      <c r="H40" s="7">
        <f>'Total RSA 198-41'!J42</f>
        <v>982296</v>
      </c>
    </row>
    <row r="41" spans="1:8" ht="15">
      <c r="A41" t="str">
        <f>'Total RSA 198-41'!A43</f>
        <v>Canterbury</v>
      </c>
      <c r="B41" s="5">
        <f>'Total RSA 198-41'!B43</f>
        <v>298.3</v>
      </c>
      <c r="C41" s="116">
        <v>349088</v>
      </c>
      <c r="D41" s="7">
        <f t="shared" si="1"/>
        <v>366542</v>
      </c>
      <c r="E41" s="116">
        <f>'Total RSA 198-41'!I43</f>
        <v>296725</v>
      </c>
      <c r="F41" s="7">
        <f t="shared" si="2"/>
        <v>280879</v>
      </c>
      <c r="G41" s="7">
        <f t="shared" si="4"/>
        <v>366542</v>
      </c>
      <c r="H41" s="7">
        <f>'Total RSA 198-41'!J43</f>
        <v>630183</v>
      </c>
    </row>
    <row r="42" spans="1:8" ht="15">
      <c r="A42" t="str">
        <f>'Total RSA 198-41'!A44</f>
        <v>Carroll</v>
      </c>
      <c r="B42" s="5">
        <f>'Total RSA 198-41'!B44</f>
        <v>91.7</v>
      </c>
      <c r="C42" s="116">
        <v>0</v>
      </c>
      <c r="D42" s="7">
        <f t="shared" si="1"/>
        <v>0</v>
      </c>
      <c r="E42" s="116">
        <f>'Total RSA 198-41'!I44</f>
        <v>0</v>
      </c>
      <c r="F42" s="7">
        <f t="shared" si="2"/>
        <v>0</v>
      </c>
      <c r="G42" s="7">
        <f t="shared" si="4"/>
        <v>0</v>
      </c>
      <c r="H42" s="7">
        <f>'Total RSA 198-41'!J44</f>
        <v>660459</v>
      </c>
    </row>
    <row r="43" spans="1:8" ht="15">
      <c r="A43" t="str">
        <f>'Total RSA 198-41'!A45</f>
        <v>Center Harbor</v>
      </c>
      <c r="B43" s="5">
        <f>'Total RSA 198-41'!B45</f>
        <v>133.1</v>
      </c>
      <c r="C43" s="116">
        <v>0</v>
      </c>
      <c r="D43" s="7">
        <f t="shared" si="1"/>
        <v>0</v>
      </c>
      <c r="E43" s="116">
        <f>'Total RSA 198-41'!I45</f>
        <v>0</v>
      </c>
      <c r="F43" s="7">
        <f t="shared" si="2"/>
        <v>0</v>
      </c>
      <c r="G43" s="7">
        <f t="shared" si="4"/>
        <v>0</v>
      </c>
      <c r="H43" s="7">
        <f>'Total RSA 198-41'!J45</f>
        <v>910080</v>
      </c>
    </row>
    <row r="44" spans="1:8" ht="15">
      <c r="A44" t="str">
        <f>'Total RSA 198-41'!A46</f>
        <v>Charlestown</v>
      </c>
      <c r="B44" s="5">
        <f>'Total RSA 198-41'!B46</f>
        <v>813</v>
      </c>
      <c r="C44" s="116">
        <v>4380576</v>
      </c>
      <c r="D44" s="7">
        <f t="shared" si="1"/>
        <v>4599605</v>
      </c>
      <c r="E44" s="116">
        <f>'Total RSA 198-41'!I46</f>
        <v>5387365</v>
      </c>
      <c r="F44" s="7">
        <f t="shared" si="2"/>
        <v>5099661</v>
      </c>
      <c r="G44" s="7">
        <f t="shared" si="4"/>
        <v>5099661</v>
      </c>
      <c r="H44" s="7">
        <f>'Total RSA 198-41'!J46</f>
        <v>550777</v>
      </c>
    </row>
    <row r="45" spans="1:8" ht="15">
      <c r="A45" t="str">
        <f>'Total RSA 198-41'!A47</f>
        <v>Chatham</v>
      </c>
      <c r="B45" s="5">
        <f>'Total RSA 198-41'!B47</f>
        <v>63.8</v>
      </c>
      <c r="C45" s="116">
        <v>71129</v>
      </c>
      <c r="D45" s="7">
        <f t="shared" si="1"/>
        <v>74685</v>
      </c>
      <c r="E45" s="116">
        <f>'Total RSA 198-41'!I47</f>
        <v>60460</v>
      </c>
      <c r="F45" s="7">
        <f t="shared" si="2"/>
        <v>57231</v>
      </c>
      <c r="G45" s="7">
        <f t="shared" si="4"/>
        <v>74685</v>
      </c>
      <c r="H45" s="7">
        <f>'Total RSA 198-41'!J47</f>
        <v>126695</v>
      </c>
    </row>
    <row r="46" spans="1:8" ht="15">
      <c r="A46" t="str">
        <f>'Total RSA 198-41'!A48</f>
        <v>Chester</v>
      </c>
      <c r="B46" s="5">
        <f>'Total RSA 198-41'!B48</f>
        <v>972.6</v>
      </c>
      <c r="C46" s="116">
        <v>2135869</v>
      </c>
      <c r="D46" s="7">
        <f t="shared" si="1"/>
        <v>2242662</v>
      </c>
      <c r="E46" s="116">
        <f>'Total RSA 198-41'!I48</f>
        <v>3151248</v>
      </c>
      <c r="F46" s="7">
        <f t="shared" si="2"/>
        <v>2982960</v>
      </c>
      <c r="G46" s="7">
        <f t="shared" si="4"/>
        <v>2982960</v>
      </c>
      <c r="H46" s="7">
        <f>'Total RSA 198-41'!J48</f>
        <v>1240251</v>
      </c>
    </row>
    <row r="47" spans="1:8" ht="15">
      <c r="A47" t="str">
        <f>'Total RSA 198-41'!A49</f>
        <v>Chesterfield</v>
      </c>
      <c r="B47" s="5">
        <f>'Total RSA 198-41'!B49</f>
        <v>583.3</v>
      </c>
      <c r="C47" s="116">
        <v>946628</v>
      </c>
      <c r="D47" s="7">
        <f t="shared" si="1"/>
        <v>993959</v>
      </c>
      <c r="E47" s="116">
        <f>'Total RSA 198-41'!I49</f>
        <v>804634</v>
      </c>
      <c r="F47" s="7">
        <f t="shared" si="2"/>
        <v>761664</v>
      </c>
      <c r="G47" s="7">
        <f t="shared" si="4"/>
        <v>993959</v>
      </c>
      <c r="H47" s="7">
        <f>'Total RSA 198-41'!J49</f>
        <v>1251229</v>
      </c>
    </row>
    <row r="48" spans="1:8" ht="15">
      <c r="A48" t="str">
        <f>'Total RSA 198-41'!A50</f>
        <v>Chichester</v>
      </c>
      <c r="B48" s="5">
        <f>'Total RSA 198-41'!B50</f>
        <v>390.5</v>
      </c>
      <c r="C48" s="116">
        <v>626769</v>
      </c>
      <c r="D48" s="7">
        <f t="shared" si="1"/>
        <v>658107</v>
      </c>
      <c r="E48" s="116">
        <f>'Total RSA 198-41'!I50</f>
        <v>834817</v>
      </c>
      <c r="F48" s="7">
        <f t="shared" si="2"/>
        <v>790235</v>
      </c>
      <c r="G48" s="7">
        <f t="shared" si="4"/>
        <v>790235</v>
      </c>
      <c r="H48" s="7">
        <f>'Total RSA 198-41'!J50</f>
        <v>571415</v>
      </c>
    </row>
    <row r="49" spans="1:8" ht="15">
      <c r="A49" t="str">
        <f>'Total RSA 198-41'!A51</f>
        <v>Claremont</v>
      </c>
      <c r="B49" s="5">
        <f>'Total RSA 198-41'!B51</f>
        <v>1916.4</v>
      </c>
      <c r="C49" s="116">
        <v>9507039</v>
      </c>
      <c r="D49" s="7">
        <f t="shared" si="1"/>
        <v>9982391</v>
      </c>
      <c r="E49" s="116">
        <f>'Total RSA 198-41'!I51</f>
        <v>11476505</v>
      </c>
      <c r="F49" s="7">
        <f t="shared" si="2"/>
        <v>10863620</v>
      </c>
      <c r="G49" s="7">
        <f t="shared" si="4"/>
        <v>10863620</v>
      </c>
      <c r="H49" s="7">
        <f>'Total RSA 198-41'!J51</f>
        <v>1794720</v>
      </c>
    </row>
    <row r="50" spans="1:8" ht="15">
      <c r="A50" t="str">
        <f>'Total RSA 198-41'!A52</f>
        <v>Clarksville</v>
      </c>
      <c r="B50" s="5">
        <f>'Total RSA 198-41'!B52</f>
        <v>40.5</v>
      </c>
      <c r="C50" s="116">
        <v>61988</v>
      </c>
      <c r="D50" s="7">
        <f t="shared" si="1"/>
        <v>65087</v>
      </c>
      <c r="E50" s="116">
        <f>'Total RSA 198-41'!I52</f>
        <v>73418</v>
      </c>
      <c r="F50" s="7">
        <f t="shared" si="2"/>
        <v>69497</v>
      </c>
      <c r="G50" s="7">
        <f t="shared" si="4"/>
        <v>69497</v>
      </c>
      <c r="H50" s="7">
        <f>'Total RSA 198-41'!J52</f>
        <v>91935</v>
      </c>
    </row>
    <row r="51" spans="1:8" ht="15">
      <c r="A51" t="str">
        <f>'Total RSA 198-41'!A53</f>
        <v>Colebrook</v>
      </c>
      <c r="B51" s="5">
        <f>'Total RSA 198-41'!B53</f>
        <v>347.5</v>
      </c>
      <c r="C51" s="116">
        <v>1688616</v>
      </c>
      <c r="D51" s="7">
        <f t="shared" si="1"/>
        <v>1773047</v>
      </c>
      <c r="E51" s="116">
        <f>'Total RSA 198-41'!I53</f>
        <v>1898980</v>
      </c>
      <c r="F51" s="7">
        <f t="shared" si="2"/>
        <v>1797568</v>
      </c>
      <c r="G51" s="7">
        <f t="shared" si="4"/>
        <v>1797568</v>
      </c>
      <c r="H51" s="7">
        <f>'Total RSA 198-41'!J53</f>
        <v>330688</v>
      </c>
    </row>
    <row r="52" spans="1:8" ht="15">
      <c r="A52" t="str">
        <f>'Total RSA 198-41'!A54</f>
        <v>Columbia</v>
      </c>
      <c r="B52" s="5">
        <f>'Total RSA 198-41'!B54</f>
        <v>112.4</v>
      </c>
      <c r="C52" s="116">
        <v>361029</v>
      </c>
      <c r="D52" s="7">
        <f t="shared" si="1"/>
        <v>379080</v>
      </c>
      <c r="E52" s="116">
        <f>'Total RSA 198-41'!I54</f>
        <v>408442</v>
      </c>
      <c r="F52" s="7">
        <f t="shared" si="2"/>
        <v>386630</v>
      </c>
      <c r="G52" s="7">
        <f t="shared" si="4"/>
        <v>386630</v>
      </c>
      <c r="H52" s="7">
        <f>'Total RSA 198-41'!J54</f>
        <v>137205</v>
      </c>
    </row>
    <row r="53" spans="1:8" ht="15">
      <c r="A53" t="str">
        <f>'Total RSA 198-41'!A55</f>
        <v>Concord</v>
      </c>
      <c r="B53" s="5">
        <f>'Total RSA 198-41'!B55</f>
        <v>4976.1</v>
      </c>
      <c r="C53" s="116">
        <v>10893596</v>
      </c>
      <c r="D53" s="7">
        <f t="shared" si="1"/>
        <v>11438276</v>
      </c>
      <c r="E53" s="116">
        <f>'Total RSA 198-41'!I55</f>
        <v>11401402</v>
      </c>
      <c r="F53" s="7">
        <f t="shared" si="2"/>
        <v>10792527</v>
      </c>
      <c r="G53" s="7">
        <f t="shared" si="4"/>
        <v>11438276</v>
      </c>
      <c r="H53" s="7">
        <f>'Total RSA 198-41'!J55</f>
        <v>7949363</v>
      </c>
    </row>
    <row r="54" spans="1:8" ht="15">
      <c r="A54" t="str">
        <f>'Total RSA 198-41'!A56</f>
        <v>Conway</v>
      </c>
      <c r="B54" s="5">
        <f>'Total RSA 198-41'!B56</f>
        <v>1337.2</v>
      </c>
      <c r="C54" s="116">
        <v>2428175</v>
      </c>
      <c r="D54" s="7">
        <f t="shared" si="1"/>
        <v>2549584</v>
      </c>
      <c r="E54" s="116">
        <f>'Total RSA 198-41'!I56</f>
        <v>2462641</v>
      </c>
      <c r="F54" s="7">
        <f t="shared" si="2"/>
        <v>2331127</v>
      </c>
      <c r="G54" s="7">
        <f t="shared" si="4"/>
        <v>2549584</v>
      </c>
      <c r="H54" s="7">
        <f>'Total RSA 198-41'!J56</f>
        <v>3316590</v>
      </c>
    </row>
    <row r="55" spans="1:8" ht="15">
      <c r="A55" t="str">
        <f>'Total RSA 198-41'!A57</f>
        <v>Cornish</v>
      </c>
      <c r="B55" s="5">
        <f>'Total RSA 198-41'!B57</f>
        <v>224.7</v>
      </c>
      <c r="C55" s="116">
        <v>684435</v>
      </c>
      <c r="D55" s="7">
        <f t="shared" si="1"/>
        <v>718657</v>
      </c>
      <c r="E55" s="116">
        <f>'Total RSA 198-41'!I57</f>
        <v>581770</v>
      </c>
      <c r="F55" s="7">
        <f t="shared" si="2"/>
        <v>550701</v>
      </c>
      <c r="G55" s="7">
        <f t="shared" si="4"/>
        <v>718657</v>
      </c>
      <c r="H55" s="7">
        <f>'Total RSA 198-41'!J57</f>
        <v>388488</v>
      </c>
    </row>
    <row r="56" spans="1:8" ht="15">
      <c r="A56" t="str">
        <f>'Total RSA 198-41'!A58</f>
        <v>Croydon</v>
      </c>
      <c r="B56" s="5">
        <f>'Total RSA 198-41'!B58</f>
        <v>91.1</v>
      </c>
      <c r="C56" s="116">
        <v>282926</v>
      </c>
      <c r="D56" s="7">
        <f t="shared" si="1"/>
        <v>297072</v>
      </c>
      <c r="E56" s="116">
        <f>'Total RSA 198-41'!I58</f>
        <v>240487</v>
      </c>
      <c r="F56" s="7">
        <f t="shared" si="2"/>
        <v>227644</v>
      </c>
      <c r="G56" s="7">
        <f t="shared" si="4"/>
        <v>297072</v>
      </c>
      <c r="H56" s="7">
        <f>'Total RSA 198-41'!J58</f>
        <v>176944</v>
      </c>
    </row>
    <row r="57" spans="1:8" ht="15">
      <c r="A57" t="str">
        <f>'Total RSA 198-41'!A59</f>
        <v>Dalton</v>
      </c>
      <c r="B57" s="5">
        <f>'Total RSA 198-41'!B59</f>
        <v>110.8</v>
      </c>
      <c r="C57" s="116">
        <v>627537</v>
      </c>
      <c r="D57" s="7">
        <f t="shared" si="1"/>
        <v>658914</v>
      </c>
      <c r="E57" s="116">
        <f>'Total RSA 198-41'!I59</f>
        <v>533406</v>
      </c>
      <c r="F57" s="7">
        <f t="shared" si="2"/>
        <v>504920</v>
      </c>
      <c r="G57" s="7">
        <f t="shared" si="4"/>
        <v>658914</v>
      </c>
      <c r="H57" s="7">
        <f>'Total RSA 198-41'!J59</f>
        <v>162902</v>
      </c>
    </row>
    <row r="58" spans="1:8" ht="15">
      <c r="A58" t="str">
        <f>'Total RSA 198-41'!A60</f>
        <v>Danbury</v>
      </c>
      <c r="B58" s="5">
        <f>'Total RSA 198-41'!B60</f>
        <v>207.7</v>
      </c>
      <c r="C58" s="116">
        <v>799449</v>
      </c>
      <c r="D58" s="7">
        <f t="shared" si="1"/>
        <v>839421</v>
      </c>
      <c r="E58" s="116">
        <f>'Total RSA 198-41'!I60</f>
        <v>810857</v>
      </c>
      <c r="F58" s="7">
        <f t="shared" si="2"/>
        <v>767554</v>
      </c>
      <c r="G58" s="7">
        <f t="shared" si="4"/>
        <v>839421</v>
      </c>
      <c r="H58" s="7">
        <f>'Total RSA 198-41'!J60</f>
        <v>270672</v>
      </c>
    </row>
    <row r="59" spans="1:8" ht="15">
      <c r="A59" t="str">
        <f>'Total RSA 198-41'!A61</f>
        <v>Danville</v>
      </c>
      <c r="B59" s="5">
        <f>'Total RSA 198-41'!B61</f>
        <v>886.8</v>
      </c>
      <c r="C59" s="116">
        <v>2443956</v>
      </c>
      <c r="D59" s="7">
        <f t="shared" si="1"/>
        <v>2566154</v>
      </c>
      <c r="E59" s="116">
        <f>'Total RSA 198-41'!I61</f>
        <v>3797133</v>
      </c>
      <c r="F59" s="7">
        <f t="shared" si="2"/>
        <v>3594353</v>
      </c>
      <c r="G59" s="7">
        <f t="shared" si="4"/>
        <v>3594353</v>
      </c>
      <c r="H59" s="7">
        <f>'Total RSA 198-41'!J61</f>
        <v>973373</v>
      </c>
    </row>
    <row r="60" spans="1:8" ht="15">
      <c r="A60" t="str">
        <f>'Total RSA 198-41'!A62</f>
        <v>Deerfield</v>
      </c>
      <c r="B60" s="5">
        <f>'Total RSA 198-41'!B62</f>
        <v>790.6</v>
      </c>
      <c r="C60" s="116">
        <v>1579390</v>
      </c>
      <c r="D60" s="7">
        <f t="shared" si="1"/>
        <v>1658360</v>
      </c>
      <c r="E60" s="116">
        <f>'Total RSA 198-41'!I62</f>
        <v>2116557</v>
      </c>
      <c r="F60" s="7">
        <f t="shared" si="2"/>
        <v>2003525</v>
      </c>
      <c r="G60" s="7">
        <f t="shared" si="4"/>
        <v>2003525</v>
      </c>
      <c r="H60" s="7">
        <f>'Total RSA 198-41'!J62</f>
        <v>1181177</v>
      </c>
    </row>
    <row r="61" spans="1:8" ht="15">
      <c r="A61" t="str">
        <f>'Total RSA 198-41'!A63</f>
        <v>Deering</v>
      </c>
      <c r="B61" s="5">
        <f>'Total RSA 198-41'!B63</f>
        <v>272.8</v>
      </c>
      <c r="C61" s="116">
        <v>830337</v>
      </c>
      <c r="D61" s="7">
        <f t="shared" si="1"/>
        <v>871854</v>
      </c>
      <c r="E61" s="116">
        <f>'Total RSA 198-41'!I63</f>
        <v>705786</v>
      </c>
      <c r="F61" s="7">
        <f t="shared" si="2"/>
        <v>668095</v>
      </c>
      <c r="G61" s="7">
        <f t="shared" si="4"/>
        <v>871854</v>
      </c>
      <c r="H61" s="7">
        <f>'Total RSA 198-41'!J63</f>
        <v>458769</v>
      </c>
    </row>
    <row r="62" spans="1:8" ht="15">
      <c r="A62" t="str">
        <f>'Total RSA 198-41'!A64</f>
        <v>Derry</v>
      </c>
      <c r="B62" s="5">
        <f>'Total RSA 198-41'!B64</f>
        <v>6469.4</v>
      </c>
      <c r="C62" s="116">
        <v>24652764</v>
      </c>
      <c r="D62" s="7">
        <f t="shared" si="1"/>
        <v>25885402</v>
      </c>
      <c r="E62" s="116">
        <f>'Total RSA 198-41'!I64</f>
        <v>28121993</v>
      </c>
      <c r="F62" s="7">
        <f t="shared" si="2"/>
        <v>26620181</v>
      </c>
      <c r="G62" s="7">
        <f t="shared" si="4"/>
        <v>26620181</v>
      </c>
      <c r="H62" s="7">
        <f>'Total RSA 198-41'!J64</f>
        <v>7235816</v>
      </c>
    </row>
    <row r="63" spans="1:8" ht="15">
      <c r="A63" t="str">
        <f>'Total RSA 198-41'!A65</f>
        <v>Dix Grant</v>
      </c>
      <c r="B63" s="5">
        <f>'Total RSA 198-41'!B65</f>
        <v>0</v>
      </c>
      <c r="C63" s="116">
        <v>0</v>
      </c>
      <c r="D63" s="7">
        <f t="shared" si="1"/>
        <v>0</v>
      </c>
      <c r="E63" s="116">
        <f>'Total RSA 198-41'!I65</f>
        <v>0</v>
      </c>
      <c r="F63" s="7">
        <f t="shared" si="2"/>
        <v>0</v>
      </c>
      <c r="G63" s="7">
        <f t="shared" si="4"/>
        <v>0</v>
      </c>
      <c r="H63" s="7">
        <f>'Total RSA 198-41'!J65</f>
        <v>1987</v>
      </c>
    </row>
    <row r="64" spans="1:8" ht="15">
      <c r="A64" t="str">
        <f>'Total RSA 198-41'!A66</f>
        <v>Dixville</v>
      </c>
      <c r="B64" s="5">
        <f>'Total RSA 198-41'!B66</f>
        <v>2.7</v>
      </c>
      <c r="C64" s="116">
        <v>0</v>
      </c>
      <c r="D64" s="7">
        <f t="shared" si="1"/>
        <v>0</v>
      </c>
      <c r="E64" s="116">
        <f>'Total RSA 198-41'!I66</f>
        <v>0</v>
      </c>
      <c r="F64" s="7">
        <f t="shared" si="2"/>
        <v>0</v>
      </c>
      <c r="G64" s="7">
        <f t="shared" si="4"/>
        <v>0</v>
      </c>
      <c r="H64" s="7">
        <f>'Total RSA 198-41'!J66</f>
        <v>50909</v>
      </c>
    </row>
    <row r="65" spans="1:8" ht="15">
      <c r="A65" t="str">
        <f>'Total RSA 198-41'!A67</f>
        <v>Dorchester</v>
      </c>
      <c r="B65" s="5">
        <f>'Total RSA 198-41'!B67</f>
        <v>64.6</v>
      </c>
      <c r="C65" s="116">
        <v>330085</v>
      </c>
      <c r="D65" s="7">
        <f t="shared" si="1"/>
        <v>346589</v>
      </c>
      <c r="E65" s="116">
        <f>'Total RSA 198-41'!I67</f>
        <v>297729</v>
      </c>
      <c r="F65" s="7">
        <f t="shared" si="2"/>
        <v>281829</v>
      </c>
      <c r="G65" s="7">
        <f t="shared" si="4"/>
        <v>346589</v>
      </c>
      <c r="H65" s="7">
        <f>'Total RSA 198-41'!J67</f>
        <v>79552</v>
      </c>
    </row>
    <row r="66" spans="1:8" ht="15">
      <c r="A66" t="str">
        <f>'Total RSA 198-41'!A68</f>
        <v>Dover</v>
      </c>
      <c r="B66" s="5">
        <f>'Total RSA 198-41'!B68</f>
        <v>3299.8</v>
      </c>
      <c r="C66" s="116">
        <v>5011629</v>
      </c>
      <c r="D66" s="7">
        <f t="shared" si="1"/>
        <v>5262210</v>
      </c>
      <c r="E66" s="116">
        <f>'Total RSA 198-41'!I68</f>
        <v>4760661</v>
      </c>
      <c r="F66" s="7">
        <f t="shared" si="2"/>
        <v>4506425</v>
      </c>
      <c r="G66" s="7">
        <f t="shared" si="4"/>
        <v>5262210</v>
      </c>
      <c r="H66" s="7">
        <f>'Total RSA 198-41'!J68</f>
        <v>6476696</v>
      </c>
    </row>
    <row r="67" spans="1:8" ht="15">
      <c r="A67" t="str">
        <f>'Total RSA 198-41'!A69</f>
        <v>Dublin</v>
      </c>
      <c r="B67" s="5">
        <f>'Total RSA 198-41'!B69</f>
        <v>170.2</v>
      </c>
      <c r="C67" s="116">
        <v>0</v>
      </c>
      <c r="D67" s="7">
        <f t="shared" si="1"/>
        <v>0</v>
      </c>
      <c r="E67" s="116">
        <f>'Total RSA 198-41'!I69</f>
        <v>0</v>
      </c>
      <c r="F67" s="7">
        <f t="shared" si="2"/>
        <v>0</v>
      </c>
      <c r="G67" s="7">
        <f t="shared" si="4"/>
        <v>0</v>
      </c>
      <c r="H67" s="7">
        <f>'Total RSA 198-41'!J69</f>
        <v>603899</v>
      </c>
    </row>
    <row r="68" spans="1:8" ht="15">
      <c r="A68" t="str">
        <f>'Total RSA 198-41'!A70</f>
        <v>Dummer</v>
      </c>
      <c r="B68" s="5">
        <f>'Total RSA 198-41'!B70</f>
        <v>53.1</v>
      </c>
      <c r="C68" s="116">
        <v>128675</v>
      </c>
      <c r="D68" s="7">
        <f t="shared" si="1"/>
        <v>135109</v>
      </c>
      <c r="E68" s="116">
        <f>'Total RSA 198-41'!I70</f>
        <v>134158</v>
      </c>
      <c r="F68" s="7">
        <f t="shared" si="2"/>
        <v>126993</v>
      </c>
      <c r="G68" s="7">
        <f t="shared" si="4"/>
        <v>135109</v>
      </c>
      <c r="H68" s="7">
        <f>'Total RSA 198-41'!J70</f>
        <v>84530</v>
      </c>
    </row>
    <row r="69" spans="1:8" ht="15">
      <c r="A69" t="str">
        <f>'Total RSA 198-41'!A71</f>
        <v>Dunbarton</v>
      </c>
      <c r="B69" s="5">
        <f>'Total RSA 198-41'!B71</f>
        <v>381.1</v>
      </c>
      <c r="C69" s="116">
        <v>447529</v>
      </c>
      <c r="D69" s="7">
        <f t="shared" si="1"/>
        <v>469905</v>
      </c>
      <c r="E69" s="116">
        <f>'Total RSA 198-41'!I71</f>
        <v>380400</v>
      </c>
      <c r="F69" s="7">
        <f t="shared" si="2"/>
        <v>360085</v>
      </c>
      <c r="G69" s="7">
        <f t="shared" si="4"/>
        <v>469905</v>
      </c>
      <c r="H69" s="7">
        <f>'Total RSA 198-41'!J71</f>
        <v>695328</v>
      </c>
    </row>
    <row r="70" spans="1:8" ht="15">
      <c r="A70" t="str">
        <f>'Total RSA 198-41'!A72</f>
        <v>Durham</v>
      </c>
      <c r="B70" s="5">
        <f>'Total RSA 198-41'!B72</f>
        <v>945.6</v>
      </c>
      <c r="C70" s="116">
        <v>1156786</v>
      </c>
      <c r="D70" s="7">
        <f t="shared" si="1"/>
        <v>1214625</v>
      </c>
      <c r="E70" s="116">
        <f>'Total RSA 198-41'!I72</f>
        <v>983268</v>
      </c>
      <c r="F70" s="7">
        <f t="shared" si="2"/>
        <v>930758</v>
      </c>
      <c r="G70" s="7">
        <f t="shared" si="4"/>
        <v>1214625</v>
      </c>
      <c r="H70" s="7">
        <f>'Total RSA 198-41'!J72</f>
        <v>2027116</v>
      </c>
    </row>
    <row r="71" spans="1:10" ht="15">
      <c r="A71" t="str">
        <f>'Total RSA 198-41'!A73</f>
        <v>East Kingston</v>
      </c>
      <c r="B71" s="5">
        <f>'Total RSA 198-41'!B73</f>
        <v>386.9</v>
      </c>
      <c r="C71" s="116">
        <v>501171</v>
      </c>
      <c r="D71" s="7">
        <f t="shared" si="1"/>
        <v>526230</v>
      </c>
      <c r="E71" s="116">
        <f>'Total RSA 198-41'!I73</f>
        <v>505652</v>
      </c>
      <c r="F71" s="7">
        <f t="shared" si="2"/>
        <v>478648</v>
      </c>
      <c r="G71" s="7">
        <f t="shared" si="4"/>
        <v>526230</v>
      </c>
      <c r="H71" s="7">
        <f>'Total RSA 198-41'!J73</f>
        <v>685348</v>
      </c>
      <c r="J71" s="129"/>
    </row>
    <row r="72" spans="1:10" ht="15">
      <c r="A72" t="str">
        <f>'Total RSA 198-41'!A74</f>
        <v>Easton</v>
      </c>
      <c r="B72" s="5">
        <f>'Total RSA 198-41'!B74</f>
        <v>25.3</v>
      </c>
      <c r="C72" s="116">
        <v>0</v>
      </c>
      <c r="D72" s="7">
        <f aca="true" t="shared" si="5" ref="D72:D135">ROUND(C72*$D$5,0)</f>
        <v>0</v>
      </c>
      <c r="E72" s="116">
        <f>'Total RSA 198-41'!I74</f>
        <v>0</v>
      </c>
      <c r="F72" s="7">
        <f aca="true" t="shared" si="6" ref="F72:F135">ROUND(E72*$F$5,0)</f>
        <v>0</v>
      </c>
      <c r="G72" s="7">
        <f aca="true" t="shared" si="7" ref="G72:G135">IF(D72&gt;F72,D72,F72)</f>
        <v>0</v>
      </c>
      <c r="H72" s="7">
        <f>'Total RSA 198-41'!J74</f>
        <v>136995</v>
      </c>
      <c r="J72" s="129"/>
    </row>
    <row r="73" spans="1:8" ht="15">
      <c r="A73" t="str">
        <f>'Total RSA 198-41'!A75</f>
        <v>Eaton</v>
      </c>
      <c r="B73" s="5">
        <f>'Total RSA 198-41'!B75</f>
        <v>55.6</v>
      </c>
      <c r="C73" s="116">
        <v>0</v>
      </c>
      <c r="D73" s="7">
        <f t="shared" si="5"/>
        <v>0</v>
      </c>
      <c r="E73" s="116">
        <f>'Total RSA 198-41'!I75</f>
        <v>0</v>
      </c>
      <c r="F73" s="7">
        <f t="shared" si="6"/>
        <v>0</v>
      </c>
      <c r="G73" s="7">
        <f t="shared" si="7"/>
        <v>0</v>
      </c>
      <c r="H73" s="7">
        <f>'Total RSA 198-41'!J75</f>
        <v>201491</v>
      </c>
    </row>
    <row r="74" spans="1:8" ht="15">
      <c r="A74" t="str">
        <f>'Total RSA 198-41'!A76</f>
        <v>Effingham</v>
      </c>
      <c r="B74" s="5">
        <f>'Total RSA 198-41'!B76</f>
        <v>249.7</v>
      </c>
      <c r="C74" s="116">
        <v>873428</v>
      </c>
      <c r="D74" s="7">
        <f t="shared" si="5"/>
        <v>917099</v>
      </c>
      <c r="E74" s="116">
        <f>'Total RSA 198-41'!I76</f>
        <v>849699</v>
      </c>
      <c r="F74" s="7">
        <f t="shared" si="6"/>
        <v>804322</v>
      </c>
      <c r="G74" s="7">
        <f t="shared" si="7"/>
        <v>917099</v>
      </c>
      <c r="H74" s="7">
        <f>'Total RSA 198-41'!J76</f>
        <v>401606</v>
      </c>
    </row>
    <row r="75" spans="1:8" ht="15">
      <c r="A75" t="str">
        <f>'Total RSA 198-41'!A77</f>
        <v>Ellsworth</v>
      </c>
      <c r="B75" s="5">
        <f>'Total RSA 198-41'!B77</f>
        <v>10.7</v>
      </c>
      <c r="C75" s="116">
        <v>12589</v>
      </c>
      <c r="D75" s="7">
        <f t="shared" si="5"/>
        <v>13218</v>
      </c>
      <c r="E75" s="116">
        <f>'Total RSA 198-41'!I77</f>
        <v>10701</v>
      </c>
      <c r="F75" s="7">
        <f t="shared" si="6"/>
        <v>10130</v>
      </c>
      <c r="G75" s="7">
        <f t="shared" si="7"/>
        <v>13218</v>
      </c>
      <c r="H75" s="7">
        <f>'Total RSA 198-41'!J77</f>
        <v>32836</v>
      </c>
    </row>
    <row r="76" spans="1:8" ht="15">
      <c r="A76" t="str">
        <f>'Total RSA 198-41'!A78</f>
        <v>Enfield</v>
      </c>
      <c r="B76" s="5">
        <f>'Total RSA 198-41'!B78</f>
        <v>611</v>
      </c>
      <c r="C76" s="116">
        <v>876846</v>
      </c>
      <c r="D76" s="7">
        <f t="shared" si="5"/>
        <v>920688</v>
      </c>
      <c r="E76" s="116">
        <f>'Total RSA 198-41'!I78</f>
        <v>823737</v>
      </c>
      <c r="F76" s="7">
        <f t="shared" si="6"/>
        <v>779747</v>
      </c>
      <c r="G76" s="7">
        <f t="shared" si="7"/>
        <v>920688</v>
      </c>
      <c r="H76" s="7">
        <f>'Total RSA 198-41'!J78</f>
        <v>1117072</v>
      </c>
    </row>
    <row r="77" spans="1:8" ht="15">
      <c r="A77" t="str">
        <f>'Total RSA 198-41'!A79</f>
        <v>Epping</v>
      </c>
      <c r="B77" s="5">
        <f>'Total RSA 198-41'!B79</f>
        <v>971.1</v>
      </c>
      <c r="C77" s="116">
        <v>2953684</v>
      </c>
      <c r="D77" s="7">
        <f t="shared" si="5"/>
        <v>3101368</v>
      </c>
      <c r="E77" s="116">
        <f>'Total RSA 198-41'!I79</f>
        <v>2746357</v>
      </c>
      <c r="F77" s="7">
        <f t="shared" si="6"/>
        <v>2599692</v>
      </c>
      <c r="G77" s="7">
        <f t="shared" si="7"/>
        <v>3101368</v>
      </c>
      <c r="H77" s="7">
        <f>'Total RSA 198-41'!J79</f>
        <v>1414316</v>
      </c>
    </row>
    <row r="78" spans="1:8" ht="15">
      <c r="A78" t="str">
        <f>'Total RSA 198-41'!A80</f>
        <v>Epsom</v>
      </c>
      <c r="B78" s="5">
        <f>'Total RSA 198-41'!B80</f>
        <v>712.4</v>
      </c>
      <c r="C78" s="116">
        <v>1667579</v>
      </c>
      <c r="D78" s="7">
        <f t="shared" si="5"/>
        <v>1750958</v>
      </c>
      <c r="E78" s="116">
        <f>'Total RSA 198-41'!I80</f>
        <v>2349431</v>
      </c>
      <c r="F78" s="7">
        <f t="shared" si="6"/>
        <v>2223963</v>
      </c>
      <c r="G78" s="7">
        <f t="shared" si="7"/>
        <v>2223963</v>
      </c>
      <c r="H78" s="7">
        <f>'Total RSA 198-41'!J80</f>
        <v>961200</v>
      </c>
    </row>
    <row r="79" spans="1:8" ht="15">
      <c r="A79" t="str">
        <f>'Total RSA 198-41'!A81</f>
        <v>Errol</v>
      </c>
      <c r="B79" s="5">
        <f>'Total RSA 198-41'!B81</f>
        <v>26.1</v>
      </c>
      <c r="C79" s="116">
        <v>22402</v>
      </c>
      <c r="D79" s="7">
        <f t="shared" si="5"/>
        <v>23522</v>
      </c>
      <c r="E79" s="116">
        <f>'Total RSA 198-41'!I81</f>
        <v>19042</v>
      </c>
      <c r="F79" s="7">
        <f t="shared" si="6"/>
        <v>18025</v>
      </c>
      <c r="G79" s="7">
        <f t="shared" si="7"/>
        <v>23522</v>
      </c>
      <c r="H79" s="7">
        <f>'Total RSA 198-41'!J81</f>
        <v>154153</v>
      </c>
    </row>
    <row r="80" spans="1:10" ht="15">
      <c r="A80" t="str">
        <f>'Total RSA 198-41'!A82</f>
        <v>Exeter</v>
      </c>
      <c r="B80" s="5">
        <f>'Total RSA 198-41'!B82</f>
        <v>2117.2</v>
      </c>
      <c r="C80" s="116">
        <v>3416339</v>
      </c>
      <c r="D80" s="7">
        <f t="shared" si="5"/>
        <v>3587156</v>
      </c>
      <c r="E80" s="116">
        <f>'Total RSA 198-41'!I82</f>
        <v>2903888</v>
      </c>
      <c r="F80" s="7">
        <f t="shared" si="6"/>
        <v>2748810</v>
      </c>
      <c r="G80" s="7">
        <f t="shared" si="7"/>
        <v>3587156</v>
      </c>
      <c r="H80" s="7">
        <f>'Total RSA 198-41'!J82</f>
        <v>3759253</v>
      </c>
      <c r="J80" s="129"/>
    </row>
    <row r="81" spans="1:8" ht="15">
      <c r="A81" t="str">
        <f>'Total RSA 198-41'!A83</f>
        <v>Farmington</v>
      </c>
      <c r="B81" s="5">
        <f>'Total RSA 198-41'!B83</f>
        <v>1062.3</v>
      </c>
      <c r="C81" s="116">
        <v>5663151</v>
      </c>
      <c r="D81" s="7">
        <f t="shared" si="5"/>
        <v>5946309</v>
      </c>
      <c r="E81" s="116">
        <f>'Total RSA 198-41'!I83</f>
        <v>5802282</v>
      </c>
      <c r="F81" s="7">
        <f t="shared" si="6"/>
        <v>5492420</v>
      </c>
      <c r="G81" s="7">
        <f t="shared" si="7"/>
        <v>5946309</v>
      </c>
      <c r="H81" s="7">
        <f>'Total RSA 198-41'!J83</f>
        <v>1085992</v>
      </c>
    </row>
    <row r="82" spans="1:8" ht="15">
      <c r="A82" t="str">
        <f>'Total RSA 198-41'!A84</f>
        <v>Fitzwilliam</v>
      </c>
      <c r="B82" s="5">
        <f>'Total RSA 198-41'!B84</f>
        <v>329.1</v>
      </c>
      <c r="C82" s="116">
        <v>939182</v>
      </c>
      <c r="D82" s="7">
        <f t="shared" si="5"/>
        <v>986141</v>
      </c>
      <c r="E82" s="116">
        <f>'Total RSA 198-41'!I84</f>
        <v>798305</v>
      </c>
      <c r="F82" s="7">
        <f t="shared" si="6"/>
        <v>755673</v>
      </c>
      <c r="G82" s="7">
        <f t="shared" si="7"/>
        <v>986141</v>
      </c>
      <c r="H82" s="7">
        <f>'Total RSA 198-41'!J84</f>
        <v>568761</v>
      </c>
    </row>
    <row r="83" spans="1:8" ht="15">
      <c r="A83" t="str">
        <f>'Total RSA 198-41'!A85</f>
        <v>Francestown</v>
      </c>
      <c r="B83" s="5">
        <f>'Total RSA 198-41'!B85</f>
        <v>276.2</v>
      </c>
      <c r="C83" s="116">
        <v>460934</v>
      </c>
      <c r="D83" s="7">
        <f t="shared" si="5"/>
        <v>483981</v>
      </c>
      <c r="E83" s="116">
        <f>'Total RSA 198-41'!I85</f>
        <v>391794</v>
      </c>
      <c r="F83" s="7">
        <f t="shared" si="6"/>
        <v>370871</v>
      </c>
      <c r="G83" s="7">
        <f t="shared" si="7"/>
        <v>483981</v>
      </c>
      <c r="H83" s="7">
        <f>'Total RSA 198-41'!J85</f>
        <v>503989</v>
      </c>
    </row>
    <row r="84" spans="1:10" ht="15">
      <c r="A84" t="str">
        <f>'Total RSA 198-41'!A86</f>
        <v>Franconia</v>
      </c>
      <c r="B84" s="5">
        <f>'Total RSA 198-41'!B86</f>
        <v>123.4</v>
      </c>
      <c r="C84" s="116">
        <v>0</v>
      </c>
      <c r="D84" s="7">
        <f t="shared" si="5"/>
        <v>0</v>
      </c>
      <c r="E84" s="116">
        <f>'Total RSA 198-41'!I86</f>
        <v>0</v>
      </c>
      <c r="F84" s="7">
        <f t="shared" si="6"/>
        <v>0</v>
      </c>
      <c r="G84" s="7">
        <f t="shared" si="7"/>
        <v>0</v>
      </c>
      <c r="H84" s="7">
        <f>'Total RSA 198-41'!J86</f>
        <v>643934</v>
      </c>
      <c r="J84" s="129"/>
    </row>
    <row r="85" spans="1:8" ht="15">
      <c r="A85" t="str">
        <f>'Total RSA 198-41'!A87</f>
        <v>Franklin</v>
      </c>
      <c r="B85" s="5">
        <f>'Total RSA 198-41'!B87</f>
        <v>1324.5</v>
      </c>
      <c r="C85" s="116">
        <v>7044859</v>
      </c>
      <c r="D85" s="7">
        <f t="shared" si="5"/>
        <v>7397102</v>
      </c>
      <c r="E85" s="116">
        <f>'Total RSA 198-41'!I87</f>
        <v>7542432</v>
      </c>
      <c r="F85" s="7">
        <f t="shared" si="6"/>
        <v>7139640</v>
      </c>
      <c r="G85" s="7">
        <f t="shared" si="7"/>
        <v>7397102</v>
      </c>
      <c r="H85" s="7">
        <f>'Total RSA 198-41'!J87</f>
        <v>1384858</v>
      </c>
    </row>
    <row r="86" spans="1:8" ht="15">
      <c r="A86" t="str">
        <f>'Total RSA 198-41'!A88</f>
        <v>Freedom</v>
      </c>
      <c r="B86" s="5">
        <f>'Total RSA 198-41'!B88</f>
        <v>145</v>
      </c>
      <c r="C86" s="116">
        <v>0</v>
      </c>
      <c r="D86" s="7">
        <f t="shared" si="5"/>
        <v>0</v>
      </c>
      <c r="E86" s="116">
        <f>'Total RSA 198-41'!I88</f>
        <v>0</v>
      </c>
      <c r="F86" s="7">
        <f t="shared" si="6"/>
        <v>0</v>
      </c>
      <c r="G86" s="7">
        <f t="shared" si="7"/>
        <v>0</v>
      </c>
      <c r="H86" s="7">
        <f>'Total RSA 198-41'!J88</f>
        <v>1120323</v>
      </c>
    </row>
    <row r="87" spans="1:8" ht="15">
      <c r="A87" t="str">
        <f>'Total RSA 198-41'!A89</f>
        <v>Fremont</v>
      </c>
      <c r="B87" s="5">
        <f>'Total RSA 198-41'!B89</f>
        <v>650.3</v>
      </c>
      <c r="C87" s="116">
        <v>1198391</v>
      </c>
      <c r="D87" s="7">
        <f t="shared" si="5"/>
        <v>1258311</v>
      </c>
      <c r="E87" s="116">
        <f>'Total RSA 198-41'!I89</f>
        <v>1741617</v>
      </c>
      <c r="F87" s="7">
        <f t="shared" si="6"/>
        <v>1648609</v>
      </c>
      <c r="G87" s="7">
        <f t="shared" si="7"/>
        <v>1648609</v>
      </c>
      <c r="H87" s="7">
        <f>'Total RSA 198-41'!J89</f>
        <v>916826</v>
      </c>
    </row>
    <row r="88" spans="1:8" ht="15">
      <c r="A88" t="str">
        <f>'Total RSA 198-41'!A90</f>
        <v>Gilford</v>
      </c>
      <c r="B88" s="5">
        <f>'Total RSA 198-41'!B90</f>
        <v>1174</v>
      </c>
      <c r="C88" s="116">
        <v>516868</v>
      </c>
      <c r="D88" s="7">
        <f t="shared" si="5"/>
        <v>542711</v>
      </c>
      <c r="E88" s="116">
        <f>'Total RSA 198-41'!I90</f>
        <v>439338</v>
      </c>
      <c r="F88" s="7">
        <f t="shared" si="6"/>
        <v>415876</v>
      </c>
      <c r="G88" s="7">
        <f t="shared" si="7"/>
        <v>542711</v>
      </c>
      <c r="H88" s="7">
        <f>'Total RSA 198-41'!J90</f>
        <v>3785048</v>
      </c>
    </row>
    <row r="89" spans="1:8" ht="15">
      <c r="A89" t="str">
        <f>'Total RSA 198-41'!A91</f>
        <v>Gilmanton</v>
      </c>
      <c r="B89" s="5">
        <f>'Total RSA 198-41'!B91</f>
        <v>536.7</v>
      </c>
      <c r="C89" s="116">
        <v>888122</v>
      </c>
      <c r="D89" s="7">
        <f t="shared" si="5"/>
        <v>932528</v>
      </c>
      <c r="E89" s="116">
        <f>'Total RSA 198-41'!I91</f>
        <v>754904</v>
      </c>
      <c r="F89" s="7">
        <f t="shared" si="6"/>
        <v>714590</v>
      </c>
      <c r="G89" s="7">
        <f t="shared" si="7"/>
        <v>932528</v>
      </c>
      <c r="H89" s="7">
        <f>'Total RSA 198-41'!J91</f>
        <v>1103180</v>
      </c>
    </row>
    <row r="90" spans="1:8" ht="15">
      <c r="A90" t="str">
        <f>'Total RSA 198-41'!A92</f>
        <v>Gilsum</v>
      </c>
      <c r="B90" s="5">
        <f>'Total RSA 198-41'!B92</f>
        <v>103.1</v>
      </c>
      <c r="C90" s="116">
        <v>494688</v>
      </c>
      <c r="D90" s="7">
        <f t="shared" si="5"/>
        <v>519422</v>
      </c>
      <c r="E90" s="116">
        <f>'Total RSA 198-41'!I92</f>
        <v>420485</v>
      </c>
      <c r="F90" s="7">
        <f t="shared" si="6"/>
        <v>398030</v>
      </c>
      <c r="G90" s="7">
        <f t="shared" si="7"/>
        <v>519422</v>
      </c>
      <c r="H90" s="7">
        <f>'Total RSA 198-41'!J92</f>
        <v>133699</v>
      </c>
    </row>
    <row r="91" spans="1:8" ht="15">
      <c r="A91" t="str">
        <f>'Total RSA 198-41'!A93</f>
        <v>Goffstown</v>
      </c>
      <c r="B91" s="5">
        <f>'Total RSA 198-41'!B93</f>
        <v>2457.6</v>
      </c>
      <c r="C91" s="116">
        <v>5058937</v>
      </c>
      <c r="D91" s="7">
        <f t="shared" si="5"/>
        <v>5311884</v>
      </c>
      <c r="E91" s="116">
        <f>'Total RSA 198-41'!I93</f>
        <v>6828287</v>
      </c>
      <c r="F91" s="7">
        <f t="shared" si="6"/>
        <v>6463633</v>
      </c>
      <c r="G91" s="7">
        <f t="shared" si="7"/>
        <v>6463633</v>
      </c>
      <c r="H91" s="7">
        <f>'Total RSA 198-41'!J93</f>
        <v>3516121</v>
      </c>
    </row>
    <row r="92" spans="1:8" ht="15">
      <c r="A92" t="str">
        <f>'Total RSA 198-41'!A94</f>
        <v>Gorham</v>
      </c>
      <c r="B92" s="5">
        <f>'Total RSA 198-41'!B94</f>
        <v>462.3</v>
      </c>
      <c r="C92" s="116">
        <v>1744077</v>
      </c>
      <c r="D92" s="7">
        <f t="shared" si="5"/>
        <v>1831281</v>
      </c>
      <c r="E92" s="116">
        <f>'Total RSA 198-41'!I94</f>
        <v>2071249</v>
      </c>
      <c r="F92" s="7">
        <f t="shared" si="6"/>
        <v>1960637</v>
      </c>
      <c r="G92" s="7">
        <f t="shared" si="7"/>
        <v>1960637</v>
      </c>
      <c r="H92" s="7">
        <f>'Total RSA 198-41'!J94</f>
        <v>495574</v>
      </c>
    </row>
    <row r="93" spans="1:8" ht="15">
      <c r="A93" t="str">
        <f>'Total RSA 198-41'!A95</f>
        <v>Goshen</v>
      </c>
      <c r="B93" s="5">
        <f>'Total RSA 198-41'!B95</f>
        <v>105.4</v>
      </c>
      <c r="C93" s="116">
        <v>409945</v>
      </c>
      <c r="D93" s="7">
        <f t="shared" si="5"/>
        <v>430442</v>
      </c>
      <c r="E93" s="116">
        <f>'Total RSA 198-41'!I95</f>
        <v>348453</v>
      </c>
      <c r="F93" s="7">
        <f t="shared" si="6"/>
        <v>329844</v>
      </c>
      <c r="G93" s="7">
        <f t="shared" si="7"/>
        <v>430442</v>
      </c>
      <c r="H93" s="7">
        <f>'Total RSA 198-41'!J95</f>
        <v>174290</v>
      </c>
    </row>
    <row r="94" spans="1:8" ht="15">
      <c r="A94" t="str">
        <f>'Total RSA 198-41'!A96</f>
        <v>Grafton</v>
      </c>
      <c r="B94" s="5">
        <f>'Total RSA 198-41'!B96</f>
        <v>179.9</v>
      </c>
      <c r="C94" s="116">
        <v>681384</v>
      </c>
      <c r="D94" s="7">
        <f t="shared" si="5"/>
        <v>715453</v>
      </c>
      <c r="E94" s="116">
        <f>'Total RSA 198-41'!I96</f>
        <v>627077</v>
      </c>
      <c r="F94" s="7">
        <f t="shared" si="6"/>
        <v>593589</v>
      </c>
      <c r="G94" s="7">
        <f t="shared" si="7"/>
        <v>715453</v>
      </c>
      <c r="H94" s="7">
        <f>'Total RSA 198-41'!J96</f>
        <v>277000</v>
      </c>
    </row>
    <row r="95" spans="1:8" ht="15">
      <c r="A95" t="str">
        <f>'Total RSA 198-41'!A97</f>
        <v>Grantham</v>
      </c>
      <c r="B95" s="5">
        <f>'Total RSA 198-41'!B97</f>
        <v>347.2</v>
      </c>
      <c r="C95" s="116">
        <v>0</v>
      </c>
      <c r="D95" s="7">
        <f t="shared" si="5"/>
        <v>0</v>
      </c>
      <c r="E95" s="116">
        <f>'Total RSA 198-41'!I97</f>
        <v>0</v>
      </c>
      <c r="F95" s="7">
        <f t="shared" si="6"/>
        <v>0</v>
      </c>
      <c r="G95" s="7">
        <f t="shared" si="7"/>
        <v>0</v>
      </c>
      <c r="H95" s="7">
        <f>'Total RSA 198-41'!J97</f>
        <v>1204011</v>
      </c>
    </row>
    <row r="96" spans="1:8" ht="15">
      <c r="A96" t="str">
        <f>'Total RSA 198-41'!A98</f>
        <v>Greenfield</v>
      </c>
      <c r="B96" s="5">
        <f>'Total RSA 198-41'!B98</f>
        <v>281.9</v>
      </c>
      <c r="C96" s="116">
        <v>770285</v>
      </c>
      <c r="D96" s="7">
        <f t="shared" si="5"/>
        <v>808799</v>
      </c>
      <c r="E96" s="116">
        <f>'Total RSA 198-41'!I98</f>
        <v>940677</v>
      </c>
      <c r="F96" s="7">
        <f t="shared" si="6"/>
        <v>890442</v>
      </c>
      <c r="G96" s="7">
        <f t="shared" si="7"/>
        <v>890442</v>
      </c>
      <c r="H96" s="7">
        <f>'Total RSA 198-41'!J98</f>
        <v>409582</v>
      </c>
    </row>
    <row r="97" spans="1:8" ht="15">
      <c r="A97" t="str">
        <f>'Total RSA 198-41'!A99</f>
        <v>Greenland</v>
      </c>
      <c r="B97" s="5">
        <f>'Total RSA 198-41'!B99</f>
        <v>531.8</v>
      </c>
      <c r="C97" s="116">
        <v>183605</v>
      </c>
      <c r="D97" s="7">
        <f t="shared" si="5"/>
        <v>192785</v>
      </c>
      <c r="E97" s="116">
        <f>'Total RSA 198-41'!I99</f>
        <v>450118</v>
      </c>
      <c r="F97" s="7">
        <f t="shared" si="6"/>
        <v>426080</v>
      </c>
      <c r="G97" s="7">
        <f t="shared" si="7"/>
        <v>426080</v>
      </c>
      <c r="H97" s="7">
        <f>'Total RSA 198-41'!J99</f>
        <v>1388264</v>
      </c>
    </row>
    <row r="98" spans="1:8" ht="15">
      <c r="A98" t="str">
        <f>'Total RSA 198-41'!A100</f>
        <v>Greenville</v>
      </c>
      <c r="B98" s="5">
        <f>'Total RSA 198-41'!B100</f>
        <v>342.4</v>
      </c>
      <c r="C98" s="116">
        <v>2173716</v>
      </c>
      <c r="D98" s="7">
        <f t="shared" si="5"/>
        <v>2282402</v>
      </c>
      <c r="E98" s="116">
        <f>'Total RSA 198-41'!I100</f>
        <v>2054075</v>
      </c>
      <c r="F98" s="7">
        <f t="shared" si="6"/>
        <v>1944380</v>
      </c>
      <c r="G98" s="7">
        <f t="shared" si="7"/>
        <v>2282402</v>
      </c>
      <c r="H98" s="7">
        <f>'Total RSA 198-41'!J100</f>
        <v>302710</v>
      </c>
    </row>
    <row r="99" spans="1:8" ht="15">
      <c r="A99" t="str">
        <f>'Total RSA 198-41'!A101</f>
        <v>Groton</v>
      </c>
      <c r="B99" s="5">
        <f>'Total RSA 198-41'!B101</f>
        <v>71.4</v>
      </c>
      <c r="C99" s="116">
        <v>303502</v>
      </c>
      <c r="D99" s="7">
        <f t="shared" si="5"/>
        <v>318677</v>
      </c>
      <c r="E99" s="116">
        <f>'Total RSA 198-41'!I101</f>
        <v>257977</v>
      </c>
      <c r="F99" s="7">
        <f t="shared" si="6"/>
        <v>244200</v>
      </c>
      <c r="G99" s="7">
        <f t="shared" si="7"/>
        <v>318677</v>
      </c>
      <c r="H99" s="7">
        <f>'Total RSA 198-41'!J101</f>
        <v>129023</v>
      </c>
    </row>
    <row r="100" spans="1:8" ht="15">
      <c r="A100" t="str">
        <f>'Total RSA 198-41'!A102</f>
        <v>Hales Location</v>
      </c>
      <c r="B100" s="5">
        <f>'Total RSA 198-41'!B102</f>
        <v>0</v>
      </c>
      <c r="C100" s="116">
        <v>0</v>
      </c>
      <c r="D100" s="7">
        <f t="shared" si="5"/>
        <v>0</v>
      </c>
      <c r="E100" s="116">
        <f>'Total RSA 198-41'!I102</f>
        <v>0</v>
      </c>
      <c r="F100" s="7">
        <f t="shared" si="6"/>
        <v>0</v>
      </c>
      <c r="G100" s="7">
        <f t="shared" si="7"/>
        <v>0</v>
      </c>
      <c r="H100" s="7">
        <f>'Total RSA 198-41'!J102</f>
        <v>135580</v>
      </c>
    </row>
    <row r="101" spans="1:8" ht="15">
      <c r="A101" t="str">
        <f>'Total RSA 198-41'!A103</f>
        <v>Hampstead</v>
      </c>
      <c r="B101" s="5">
        <f>'Total RSA 198-41'!B103</f>
        <v>1637.3</v>
      </c>
      <c r="C101" s="116">
        <v>2701104</v>
      </c>
      <c r="D101" s="7">
        <f t="shared" si="5"/>
        <v>2836159</v>
      </c>
      <c r="E101" s="116">
        <f>'Total RSA 198-41'!I103</f>
        <v>3200165</v>
      </c>
      <c r="F101" s="7">
        <f t="shared" si="6"/>
        <v>3029265</v>
      </c>
      <c r="G101" s="7">
        <f t="shared" si="7"/>
        <v>3029265</v>
      </c>
      <c r="H101" s="7">
        <f>'Total RSA 198-41'!J103</f>
        <v>2621011</v>
      </c>
    </row>
    <row r="102" spans="1:10" ht="15">
      <c r="A102" t="str">
        <f>'Total RSA 198-41'!A104</f>
        <v>Hampton</v>
      </c>
      <c r="B102" s="5">
        <f>'Total RSA 198-41'!B104</f>
        <v>1985.1</v>
      </c>
      <c r="C102" s="116">
        <v>0</v>
      </c>
      <c r="D102" s="7">
        <f t="shared" si="5"/>
        <v>0</v>
      </c>
      <c r="E102" s="116">
        <f>'Total RSA 198-41'!I104</f>
        <v>0</v>
      </c>
      <c r="F102" s="7">
        <f t="shared" si="6"/>
        <v>0</v>
      </c>
      <c r="G102" s="7">
        <f t="shared" si="7"/>
        <v>0</v>
      </c>
      <c r="H102" s="7">
        <f>'Total RSA 198-41'!J104</f>
        <v>6864596</v>
      </c>
      <c r="J102" s="129"/>
    </row>
    <row r="103" spans="1:10" ht="15">
      <c r="A103" t="str">
        <f>'Total RSA 198-41'!A105</f>
        <v>Hampton Falls</v>
      </c>
      <c r="B103" s="5">
        <f>'Total RSA 198-41'!B105</f>
        <v>348.2</v>
      </c>
      <c r="C103" s="116">
        <v>119513</v>
      </c>
      <c r="D103" s="7">
        <f t="shared" si="5"/>
        <v>125489</v>
      </c>
      <c r="E103" s="116">
        <f>'Total RSA 198-41'!I105</f>
        <v>101586</v>
      </c>
      <c r="F103" s="7">
        <f t="shared" si="6"/>
        <v>96161</v>
      </c>
      <c r="G103" s="7">
        <f t="shared" si="7"/>
        <v>125489</v>
      </c>
      <c r="H103" s="7">
        <f>'Total RSA 198-41'!J105</f>
        <v>991093</v>
      </c>
      <c r="J103" s="129"/>
    </row>
    <row r="104" spans="1:8" ht="15">
      <c r="A104" t="str">
        <f>'Total RSA 198-41'!A106</f>
        <v>Hancock</v>
      </c>
      <c r="B104" s="5">
        <f>'Total RSA 198-41'!B106</f>
        <v>268.4</v>
      </c>
      <c r="C104" s="116">
        <v>295949</v>
      </c>
      <c r="D104" s="7">
        <f t="shared" si="5"/>
        <v>310746</v>
      </c>
      <c r="E104" s="116">
        <f>'Total RSA 198-41'!I106</f>
        <v>315765</v>
      </c>
      <c r="F104" s="7">
        <f t="shared" si="6"/>
        <v>298902</v>
      </c>
      <c r="G104" s="7">
        <f t="shared" si="7"/>
        <v>310746</v>
      </c>
      <c r="H104" s="7">
        <f>'Total RSA 198-41'!J106</f>
        <v>623691</v>
      </c>
    </row>
    <row r="105" spans="1:10" ht="15">
      <c r="A105" t="str">
        <f>'Total RSA 198-41'!A107</f>
        <v>Hanover</v>
      </c>
      <c r="B105" s="5">
        <f>'Total RSA 198-41'!B107</f>
        <v>1169.1</v>
      </c>
      <c r="C105" s="116">
        <v>0</v>
      </c>
      <c r="D105" s="7">
        <f t="shared" si="5"/>
        <v>0</v>
      </c>
      <c r="E105" s="116">
        <f>'Total RSA 198-41'!I107</f>
        <v>0</v>
      </c>
      <c r="F105" s="7">
        <f t="shared" si="6"/>
        <v>0</v>
      </c>
      <c r="G105" s="7">
        <f t="shared" si="7"/>
        <v>0</v>
      </c>
      <c r="H105" s="7">
        <f>'Total RSA 198-41'!J107</f>
        <v>4219798</v>
      </c>
      <c r="J105" s="129"/>
    </row>
    <row r="106" spans="1:8" ht="15">
      <c r="A106" t="str">
        <f>'Total RSA 198-41'!A108</f>
        <v>Harrisville</v>
      </c>
      <c r="B106" s="5">
        <f>'Total RSA 198-41'!B108</f>
        <v>112.6</v>
      </c>
      <c r="C106" s="116">
        <v>40819</v>
      </c>
      <c r="D106" s="7">
        <f t="shared" si="5"/>
        <v>42860</v>
      </c>
      <c r="E106" s="116">
        <f>'Total RSA 198-41'!I108</f>
        <v>34696</v>
      </c>
      <c r="F106" s="7">
        <f t="shared" si="6"/>
        <v>32843</v>
      </c>
      <c r="G106" s="7">
        <f t="shared" si="7"/>
        <v>42860</v>
      </c>
      <c r="H106" s="7">
        <f>'Total RSA 198-41'!J108</f>
        <v>441078</v>
      </c>
    </row>
    <row r="107" spans="1:8" ht="15">
      <c r="A107" t="str">
        <f>'Total RSA 198-41'!A109</f>
        <v>Hart's Location</v>
      </c>
      <c r="B107" s="5">
        <f>'Total RSA 198-41'!B109</f>
        <v>3</v>
      </c>
      <c r="C107" s="116">
        <v>0</v>
      </c>
      <c r="D107" s="7">
        <f t="shared" si="5"/>
        <v>0</v>
      </c>
      <c r="E107" s="116">
        <f>'Total RSA 198-41'!I109</f>
        <v>0</v>
      </c>
      <c r="F107" s="7">
        <f t="shared" si="6"/>
        <v>0</v>
      </c>
      <c r="G107" s="7">
        <f t="shared" si="7"/>
        <v>0</v>
      </c>
      <c r="H107" s="7">
        <f>'Total RSA 198-41'!J109</f>
        <v>30380</v>
      </c>
    </row>
    <row r="108" spans="1:8" ht="15">
      <c r="A108" t="str">
        <f>'Total RSA 198-41'!A110</f>
        <v>Haverhill</v>
      </c>
      <c r="B108" s="5">
        <f>'Total RSA 198-41'!B110</f>
        <v>685.2</v>
      </c>
      <c r="C108" s="116">
        <v>3694851</v>
      </c>
      <c r="D108" s="7">
        <f t="shared" si="5"/>
        <v>3879594</v>
      </c>
      <c r="E108" s="116">
        <f>'Total RSA 198-41'!I110</f>
        <v>3745612</v>
      </c>
      <c r="F108" s="7">
        <f t="shared" si="6"/>
        <v>3545583</v>
      </c>
      <c r="G108" s="7">
        <f t="shared" si="7"/>
        <v>3879594</v>
      </c>
      <c r="H108" s="7">
        <f>'Total RSA 198-41'!J110</f>
        <v>654573</v>
      </c>
    </row>
    <row r="109" spans="1:8" ht="15">
      <c r="A109" t="str">
        <f>'Total RSA 198-41'!A111</f>
        <v>Hebron</v>
      </c>
      <c r="B109" s="5">
        <f>'Total RSA 198-41'!B111</f>
        <v>53.1</v>
      </c>
      <c r="C109" s="116">
        <v>0</v>
      </c>
      <c r="D109" s="7">
        <f t="shared" si="5"/>
        <v>0</v>
      </c>
      <c r="E109" s="116">
        <f>'Total RSA 198-41'!I111</f>
        <v>0</v>
      </c>
      <c r="F109" s="7">
        <f t="shared" si="6"/>
        <v>0</v>
      </c>
      <c r="G109" s="7">
        <f t="shared" si="7"/>
        <v>0</v>
      </c>
      <c r="H109" s="7">
        <f>'Total RSA 198-41'!J111</f>
        <v>633574</v>
      </c>
    </row>
    <row r="110" spans="1:10" ht="15">
      <c r="A110" t="str">
        <f>'Total RSA 198-41'!A112</f>
        <v>Henniker</v>
      </c>
      <c r="B110" s="5">
        <f>'Total RSA 198-41'!B112</f>
        <v>747.6</v>
      </c>
      <c r="C110" s="116">
        <v>2293298</v>
      </c>
      <c r="D110" s="7">
        <f t="shared" si="5"/>
        <v>2407963</v>
      </c>
      <c r="E110" s="116">
        <f>'Total RSA 198-41'!I112</f>
        <v>2676202</v>
      </c>
      <c r="F110" s="7">
        <f t="shared" si="6"/>
        <v>2533284</v>
      </c>
      <c r="G110" s="7">
        <f t="shared" si="7"/>
        <v>2533284</v>
      </c>
      <c r="H110" s="7">
        <f>'Total RSA 198-41'!J112</f>
        <v>908410</v>
      </c>
      <c r="J110" s="129"/>
    </row>
    <row r="111" spans="1:8" ht="15">
      <c r="A111" t="str">
        <f>'Total RSA 198-41'!A113</f>
        <v>Hill</v>
      </c>
      <c r="B111" s="5">
        <f>'Total RSA 198-41'!B113</f>
        <v>163.7</v>
      </c>
      <c r="C111" s="116">
        <v>416761</v>
      </c>
      <c r="D111" s="7">
        <f t="shared" si="5"/>
        <v>437599</v>
      </c>
      <c r="E111" s="116">
        <f>'Total RSA 198-41'!I113</f>
        <v>451546</v>
      </c>
      <c r="F111" s="7">
        <f t="shared" si="6"/>
        <v>427432</v>
      </c>
      <c r="G111" s="7">
        <f t="shared" si="7"/>
        <v>437599</v>
      </c>
      <c r="H111" s="7">
        <f>'Total RSA 198-41'!J113</f>
        <v>241445</v>
      </c>
    </row>
    <row r="112" spans="1:8" ht="15">
      <c r="A112" t="str">
        <f>'Total RSA 198-41'!A114</f>
        <v>Hillsboro</v>
      </c>
      <c r="B112" s="5">
        <f>'Total RSA 198-41'!B114</f>
        <v>957.7</v>
      </c>
      <c r="C112" s="116">
        <v>4337404</v>
      </c>
      <c r="D112" s="7">
        <f t="shared" si="5"/>
        <v>4554274</v>
      </c>
      <c r="E112" s="116">
        <f>'Total RSA 198-41'!I114</f>
        <v>3945297</v>
      </c>
      <c r="F112" s="7">
        <f t="shared" si="6"/>
        <v>3734604</v>
      </c>
      <c r="G112" s="7">
        <f t="shared" si="7"/>
        <v>4554274</v>
      </c>
      <c r="H112" s="7">
        <f>'Total RSA 198-41'!J114</f>
        <v>1266182</v>
      </c>
    </row>
    <row r="113" spans="1:8" ht="15">
      <c r="A113" t="str">
        <f>'Total RSA 198-41'!A115</f>
        <v>Hinsdale</v>
      </c>
      <c r="B113" s="5">
        <f>'Total RSA 198-41'!B115</f>
        <v>691.4</v>
      </c>
      <c r="C113" s="116">
        <v>3998964</v>
      </c>
      <c r="D113" s="7">
        <f t="shared" si="5"/>
        <v>4198912</v>
      </c>
      <c r="E113" s="116">
        <f>'Total RSA 198-41'!I115</f>
        <v>4194174</v>
      </c>
      <c r="F113" s="7">
        <f t="shared" si="6"/>
        <v>3970191</v>
      </c>
      <c r="G113" s="7">
        <f t="shared" si="7"/>
        <v>4198912</v>
      </c>
      <c r="H113" s="7">
        <f>'Total RSA 198-41'!J115</f>
        <v>520928</v>
      </c>
    </row>
    <row r="114" spans="1:10" ht="15">
      <c r="A114" t="str">
        <f>'Total RSA 198-41'!A116</f>
        <v>Holderness</v>
      </c>
      <c r="B114" s="5">
        <f>'Total RSA 198-41'!B116</f>
        <v>318.3</v>
      </c>
      <c r="C114" s="116">
        <v>0</v>
      </c>
      <c r="D114" s="7">
        <f t="shared" si="5"/>
        <v>0</v>
      </c>
      <c r="E114" s="116">
        <f>'Total RSA 198-41'!I116</f>
        <v>0</v>
      </c>
      <c r="F114" s="7">
        <f t="shared" si="6"/>
        <v>0</v>
      </c>
      <c r="G114" s="7">
        <f t="shared" si="7"/>
        <v>0</v>
      </c>
      <c r="H114" s="7">
        <f>'Total RSA 198-41'!J116</f>
        <v>1673086</v>
      </c>
      <c r="J114" s="129"/>
    </row>
    <row r="115" spans="1:8" ht="15">
      <c r="A115" t="str">
        <f>'Total RSA 198-41'!A117</f>
        <v>Hollis</v>
      </c>
      <c r="B115" s="5">
        <f>'Total RSA 198-41'!B117</f>
        <v>1560.7</v>
      </c>
      <c r="C115" s="116">
        <v>1690353</v>
      </c>
      <c r="D115" s="7">
        <f t="shared" si="5"/>
        <v>1774871</v>
      </c>
      <c r="E115" s="116">
        <f>'Total RSA 198-41'!I117</f>
        <v>1436800</v>
      </c>
      <c r="F115" s="7">
        <f t="shared" si="6"/>
        <v>1360070</v>
      </c>
      <c r="G115" s="7">
        <f t="shared" si="7"/>
        <v>1774871</v>
      </c>
      <c r="H115" s="7">
        <f>'Total RSA 198-41'!J117</f>
        <v>2925414</v>
      </c>
    </row>
    <row r="116" spans="1:8" ht="15">
      <c r="A116" t="str">
        <f>'Total RSA 198-41'!A118</f>
        <v>Hooksett</v>
      </c>
      <c r="B116" s="5">
        <f>'Total RSA 198-41'!B118</f>
        <v>2031</v>
      </c>
      <c r="C116" s="116">
        <v>2310998</v>
      </c>
      <c r="D116" s="7">
        <f t="shared" si="5"/>
        <v>2426548</v>
      </c>
      <c r="E116" s="116">
        <f>'Total RSA 198-41'!I118</f>
        <v>2823836</v>
      </c>
      <c r="F116" s="7">
        <f t="shared" si="6"/>
        <v>2673033</v>
      </c>
      <c r="G116" s="7">
        <f t="shared" si="7"/>
        <v>2673033</v>
      </c>
      <c r="H116" s="7">
        <f>'Total RSA 198-41'!J118</f>
        <v>3482061</v>
      </c>
    </row>
    <row r="117" spans="1:8" ht="15">
      <c r="A117" t="str">
        <f>'Total RSA 198-41'!A119</f>
        <v>Hopkinton</v>
      </c>
      <c r="B117" s="5">
        <f>'Total RSA 198-41'!B119</f>
        <v>1012.5</v>
      </c>
      <c r="C117" s="116">
        <v>1630408</v>
      </c>
      <c r="D117" s="7">
        <f t="shared" si="5"/>
        <v>1711928</v>
      </c>
      <c r="E117" s="116">
        <f>'Total RSA 198-41'!I119</f>
        <v>2236280</v>
      </c>
      <c r="F117" s="7">
        <f t="shared" si="6"/>
        <v>2116855</v>
      </c>
      <c r="G117" s="7">
        <f t="shared" si="7"/>
        <v>2116855</v>
      </c>
      <c r="H117" s="7">
        <f>'Total RSA 198-41'!J119</f>
        <v>1551659</v>
      </c>
    </row>
    <row r="118" spans="1:8" ht="15">
      <c r="A118" t="str">
        <f>'Total RSA 198-41'!A120</f>
        <v>Hudson</v>
      </c>
      <c r="B118" s="5">
        <f>'Total RSA 198-41'!B120</f>
        <v>4148.8</v>
      </c>
      <c r="C118" s="116">
        <v>6016814</v>
      </c>
      <c r="D118" s="7">
        <f t="shared" si="5"/>
        <v>6317655</v>
      </c>
      <c r="E118" s="116">
        <f>'Total RSA 198-41'!I120</f>
        <v>8639324</v>
      </c>
      <c r="F118" s="7">
        <f t="shared" si="6"/>
        <v>8177954</v>
      </c>
      <c r="G118" s="7">
        <f t="shared" si="7"/>
        <v>8177954</v>
      </c>
      <c r="H118" s="7">
        <f>'Total RSA 198-41'!J120</f>
        <v>6432220</v>
      </c>
    </row>
    <row r="119" spans="1:8" ht="15">
      <c r="A119" t="str">
        <f>'Total RSA 198-41'!A121</f>
        <v>Jackson</v>
      </c>
      <c r="B119" s="5">
        <f>'Total RSA 198-41'!B121</f>
        <v>86.4</v>
      </c>
      <c r="C119" s="116">
        <v>0</v>
      </c>
      <c r="D119" s="7">
        <f t="shared" si="5"/>
        <v>0</v>
      </c>
      <c r="E119" s="116">
        <f>'Total RSA 198-41'!I121</f>
        <v>0</v>
      </c>
      <c r="F119" s="7">
        <f t="shared" si="6"/>
        <v>0</v>
      </c>
      <c r="G119" s="7">
        <f t="shared" si="7"/>
        <v>0</v>
      </c>
      <c r="H119" s="7">
        <f>'Total RSA 198-41'!J121</f>
        <v>842114</v>
      </c>
    </row>
    <row r="120" spans="1:8" ht="15">
      <c r="A120" t="str">
        <f>'Total RSA 198-41'!A122</f>
        <v>Jaffrey</v>
      </c>
      <c r="B120" s="5">
        <f>'Total RSA 198-41'!B122</f>
        <v>861.4</v>
      </c>
      <c r="C120" s="116">
        <v>2414169</v>
      </c>
      <c r="D120" s="7">
        <f t="shared" si="5"/>
        <v>2534877</v>
      </c>
      <c r="E120" s="116">
        <f>'Total RSA 198-41'!I122</f>
        <v>3321234</v>
      </c>
      <c r="F120" s="7">
        <f t="shared" si="6"/>
        <v>3143869</v>
      </c>
      <c r="G120" s="7">
        <f t="shared" si="7"/>
        <v>3143869</v>
      </c>
      <c r="H120" s="7">
        <f>'Total RSA 198-41'!J122</f>
        <v>1084674</v>
      </c>
    </row>
    <row r="121" spans="1:8" ht="15">
      <c r="A121" t="str">
        <f>'Total RSA 198-41'!A123</f>
        <v>Jefferson</v>
      </c>
      <c r="B121" s="5">
        <f>'Total RSA 198-41'!B123</f>
        <v>137</v>
      </c>
      <c r="C121" s="116">
        <v>409972</v>
      </c>
      <c r="D121" s="7">
        <f t="shared" si="5"/>
        <v>430471</v>
      </c>
      <c r="E121" s="116">
        <f>'Total RSA 198-41'!I123</f>
        <v>348476</v>
      </c>
      <c r="F121" s="7">
        <f t="shared" si="6"/>
        <v>329866</v>
      </c>
      <c r="G121" s="7">
        <f t="shared" si="7"/>
        <v>430471</v>
      </c>
      <c r="H121" s="7">
        <f>'Total RSA 198-41'!J123</f>
        <v>303874</v>
      </c>
    </row>
    <row r="122" spans="1:8" ht="15">
      <c r="A122" t="str">
        <f>'Total RSA 198-41'!A124</f>
        <v>Keene</v>
      </c>
      <c r="B122" s="5">
        <f>'Total RSA 198-41'!B124</f>
        <v>2867.6</v>
      </c>
      <c r="C122" s="116">
        <v>10036739</v>
      </c>
      <c r="D122" s="7">
        <f t="shared" si="5"/>
        <v>10538576</v>
      </c>
      <c r="E122" s="116">
        <f>'Total RSA 198-41'!I124</f>
        <v>10621683</v>
      </c>
      <c r="F122" s="7">
        <f t="shared" si="6"/>
        <v>10054448</v>
      </c>
      <c r="G122" s="7">
        <f t="shared" si="7"/>
        <v>10538576</v>
      </c>
      <c r="H122" s="7">
        <f>'Total RSA 198-41'!J124</f>
        <v>3852359</v>
      </c>
    </row>
    <row r="123" spans="1:10" ht="15">
      <c r="A123" t="str">
        <f>'Total RSA 198-41'!A125</f>
        <v>Kensington</v>
      </c>
      <c r="B123" s="5">
        <f>'Total RSA 198-41'!B125</f>
        <v>379</v>
      </c>
      <c r="C123" s="116">
        <v>382015</v>
      </c>
      <c r="D123" s="7">
        <f t="shared" si="5"/>
        <v>401116</v>
      </c>
      <c r="E123" s="116">
        <f>'Total RSA 198-41'!I125</f>
        <v>324713</v>
      </c>
      <c r="F123" s="7">
        <f t="shared" si="6"/>
        <v>307372</v>
      </c>
      <c r="G123" s="7">
        <f t="shared" si="7"/>
        <v>401116</v>
      </c>
      <c r="H123" s="7">
        <f>'Total RSA 198-41'!J125</f>
        <v>765245</v>
      </c>
      <c r="J123" s="129"/>
    </row>
    <row r="124" spans="1:8" ht="15">
      <c r="A124" t="str">
        <f>'Total RSA 198-41'!A126</f>
        <v>Kingston</v>
      </c>
      <c r="B124" s="5">
        <f>'Total RSA 198-41'!B126</f>
        <v>934.1</v>
      </c>
      <c r="C124" s="116">
        <v>1395349</v>
      </c>
      <c r="D124" s="7">
        <f t="shared" si="5"/>
        <v>1465116</v>
      </c>
      <c r="E124" s="116">
        <f>'Total RSA 198-41'!I126</f>
        <v>1277338</v>
      </c>
      <c r="F124" s="7">
        <f t="shared" si="6"/>
        <v>1209124</v>
      </c>
      <c r="G124" s="7">
        <f t="shared" si="7"/>
        <v>1465116</v>
      </c>
      <c r="H124" s="7">
        <f>'Total RSA 198-41'!J126</f>
        <v>1660352</v>
      </c>
    </row>
    <row r="125" spans="1:8" ht="15">
      <c r="A125" t="str">
        <f>'Total RSA 198-41'!A127</f>
        <v>Laconia</v>
      </c>
      <c r="B125" s="5">
        <f>'Total RSA 198-41'!B127</f>
        <v>2304.8</v>
      </c>
      <c r="C125" s="116">
        <v>5350628</v>
      </c>
      <c r="D125" s="7">
        <f t="shared" si="5"/>
        <v>5618159</v>
      </c>
      <c r="E125" s="116">
        <f>'Total RSA 198-41'!I127</f>
        <v>4795399</v>
      </c>
      <c r="F125" s="7">
        <f t="shared" si="6"/>
        <v>4539308</v>
      </c>
      <c r="G125" s="7">
        <f t="shared" si="7"/>
        <v>5618159</v>
      </c>
      <c r="H125" s="7">
        <f>'Total RSA 198-41'!J127</f>
        <v>4644874</v>
      </c>
    </row>
    <row r="126" spans="1:8" ht="15">
      <c r="A126" t="str">
        <f>'Total RSA 198-41'!A128</f>
        <v>Lancaster</v>
      </c>
      <c r="B126" s="5">
        <f>'Total RSA 198-41'!B128</f>
        <v>624.9</v>
      </c>
      <c r="C126" s="116">
        <v>3193365</v>
      </c>
      <c r="D126" s="7">
        <f t="shared" si="5"/>
        <v>3353033</v>
      </c>
      <c r="E126" s="116">
        <f>'Total RSA 198-41'!I128</f>
        <v>3560715</v>
      </c>
      <c r="F126" s="7">
        <f t="shared" si="6"/>
        <v>3370560</v>
      </c>
      <c r="G126" s="7">
        <f t="shared" si="7"/>
        <v>3370560</v>
      </c>
      <c r="H126" s="7">
        <f>'Total RSA 198-41'!J128</f>
        <v>588635</v>
      </c>
    </row>
    <row r="127" spans="1:8" ht="15">
      <c r="A127" t="str">
        <f>'Total RSA 198-41'!A129</f>
        <v>Landaff</v>
      </c>
      <c r="B127" s="5">
        <f>'Total RSA 198-41'!B129</f>
        <v>53.3</v>
      </c>
      <c r="C127" s="116">
        <v>55726</v>
      </c>
      <c r="D127" s="7">
        <f t="shared" si="5"/>
        <v>58512</v>
      </c>
      <c r="E127" s="116">
        <f>'Total RSA 198-41'!I129</f>
        <v>151245</v>
      </c>
      <c r="F127" s="7">
        <f t="shared" si="6"/>
        <v>143168</v>
      </c>
      <c r="G127" s="7">
        <f t="shared" si="7"/>
        <v>143168</v>
      </c>
      <c r="H127" s="7">
        <f>'Total RSA 198-41'!J129</f>
        <v>95343</v>
      </c>
    </row>
    <row r="128" spans="1:8" ht="15">
      <c r="A128" t="str">
        <f>'Total RSA 198-41'!A130</f>
        <v>Langdon</v>
      </c>
      <c r="B128" s="5">
        <f>'Total RSA 198-41'!B130</f>
        <v>110.5</v>
      </c>
      <c r="C128" s="116">
        <v>349661</v>
      </c>
      <c r="D128" s="7">
        <f t="shared" si="5"/>
        <v>367144</v>
      </c>
      <c r="E128" s="116">
        <f>'Total RSA 198-41'!I130</f>
        <v>408686</v>
      </c>
      <c r="F128" s="7">
        <f t="shared" si="6"/>
        <v>386861</v>
      </c>
      <c r="G128" s="7">
        <f t="shared" si="7"/>
        <v>386861</v>
      </c>
      <c r="H128" s="7">
        <f>'Total RSA 198-41'!J130</f>
        <v>140184</v>
      </c>
    </row>
    <row r="129" spans="1:8" ht="15">
      <c r="A129" t="str">
        <f>'Total RSA 198-41'!A131</f>
        <v>Lebanon</v>
      </c>
      <c r="B129" s="5">
        <f>'Total RSA 198-41'!B131</f>
        <v>1576.2</v>
      </c>
      <c r="C129" s="116">
        <v>2317118</v>
      </c>
      <c r="D129" s="7">
        <f t="shared" si="5"/>
        <v>2432974</v>
      </c>
      <c r="E129" s="116">
        <f>'Total RSA 198-41'!I131</f>
        <v>2162339</v>
      </c>
      <c r="F129" s="7">
        <f t="shared" si="6"/>
        <v>2046863</v>
      </c>
      <c r="G129" s="7">
        <f t="shared" si="7"/>
        <v>2432974</v>
      </c>
      <c r="H129" s="7">
        <f>'Total RSA 198-41'!J131</f>
        <v>3636903</v>
      </c>
    </row>
    <row r="130" spans="1:8" ht="15">
      <c r="A130" t="str">
        <f>'Total RSA 198-41'!A132</f>
        <v>Lee</v>
      </c>
      <c r="B130" s="5">
        <f>'Total RSA 198-41'!B132</f>
        <v>790.4</v>
      </c>
      <c r="C130" s="116">
        <v>2490751</v>
      </c>
      <c r="D130" s="7">
        <f t="shared" si="5"/>
        <v>2615289</v>
      </c>
      <c r="E130" s="116">
        <f>'Total RSA 198-41'!I132</f>
        <v>2577530</v>
      </c>
      <c r="F130" s="7">
        <f t="shared" si="6"/>
        <v>2439881</v>
      </c>
      <c r="G130" s="7">
        <f t="shared" si="7"/>
        <v>2615289</v>
      </c>
      <c r="H130" s="7">
        <f>'Total RSA 198-41'!J132</f>
        <v>1049749</v>
      </c>
    </row>
    <row r="131" spans="1:8" ht="15">
      <c r="A131" t="str">
        <f>'Total RSA 198-41'!A133</f>
        <v>Lempster</v>
      </c>
      <c r="B131" s="5">
        <f>'Total RSA 198-41'!B133</f>
        <v>134.8</v>
      </c>
      <c r="C131" s="116">
        <v>618083</v>
      </c>
      <c r="D131" s="7">
        <f t="shared" si="5"/>
        <v>648987</v>
      </c>
      <c r="E131" s="116">
        <f>'Total RSA 198-41'!I133</f>
        <v>525371</v>
      </c>
      <c r="F131" s="7">
        <f t="shared" si="6"/>
        <v>497314</v>
      </c>
      <c r="G131" s="7">
        <f t="shared" si="7"/>
        <v>648987</v>
      </c>
      <c r="H131" s="7">
        <f>'Total RSA 198-41'!J133</f>
        <v>220763</v>
      </c>
    </row>
    <row r="132" spans="1:8" ht="15">
      <c r="A132" t="str">
        <f>'Total RSA 198-41'!A134</f>
        <v>Lincoln</v>
      </c>
      <c r="B132" s="5">
        <f>'Total RSA 198-41'!B134</f>
        <v>180.7</v>
      </c>
      <c r="C132" s="116">
        <v>0</v>
      </c>
      <c r="D132" s="7">
        <f t="shared" si="5"/>
        <v>0</v>
      </c>
      <c r="E132" s="116">
        <f>'Total RSA 198-41'!I134</f>
        <v>0</v>
      </c>
      <c r="F132" s="7">
        <f t="shared" si="6"/>
        <v>0</v>
      </c>
      <c r="G132" s="7">
        <f t="shared" si="7"/>
        <v>0</v>
      </c>
      <c r="H132" s="7">
        <f>'Total RSA 198-41'!J134</f>
        <v>1783662</v>
      </c>
    </row>
    <row r="133" spans="1:8" ht="15">
      <c r="A133" t="str">
        <f>'Total RSA 198-41'!A135</f>
        <v>Lisbon</v>
      </c>
      <c r="B133" s="5">
        <f>'Total RSA 198-41'!B135</f>
        <v>299.6</v>
      </c>
      <c r="C133" s="116">
        <v>1727269</v>
      </c>
      <c r="D133" s="7">
        <f t="shared" si="5"/>
        <v>1813632</v>
      </c>
      <c r="E133" s="116">
        <f>'Total RSA 198-41'!I135</f>
        <v>1864659</v>
      </c>
      <c r="F133" s="7">
        <f t="shared" si="6"/>
        <v>1765080</v>
      </c>
      <c r="G133" s="7">
        <f t="shared" si="7"/>
        <v>1813632</v>
      </c>
      <c r="H133" s="7">
        <f>'Total RSA 198-41'!J135</f>
        <v>248482</v>
      </c>
    </row>
    <row r="134" spans="1:8" ht="15">
      <c r="A134" t="str">
        <f>'Total RSA 198-41'!A136</f>
        <v>Litchfield</v>
      </c>
      <c r="B134" s="5">
        <f>'Total RSA 198-41'!B136</f>
        <v>1652.1</v>
      </c>
      <c r="C134" s="116">
        <v>4651751</v>
      </c>
      <c r="D134" s="7">
        <f t="shared" si="5"/>
        <v>4884339</v>
      </c>
      <c r="E134" s="116">
        <f>'Total RSA 198-41'!I136</f>
        <v>6402210</v>
      </c>
      <c r="F134" s="7">
        <f t="shared" si="6"/>
        <v>6060310</v>
      </c>
      <c r="G134" s="7">
        <f t="shared" si="7"/>
        <v>6060310</v>
      </c>
      <c r="H134" s="7">
        <f>'Total RSA 198-41'!J136</f>
        <v>1830179</v>
      </c>
    </row>
    <row r="135" spans="1:8" ht="15">
      <c r="A135" t="str">
        <f>'Total RSA 198-41'!A137</f>
        <v>Littleton</v>
      </c>
      <c r="B135" s="5">
        <f>'Total RSA 198-41'!B137</f>
        <v>931.2</v>
      </c>
      <c r="C135" s="116">
        <v>3134018</v>
      </c>
      <c r="D135" s="7">
        <f t="shared" si="5"/>
        <v>3290719</v>
      </c>
      <c r="E135" s="116">
        <f>'Total RSA 198-41'!I137</f>
        <v>3558201</v>
      </c>
      <c r="F135" s="7">
        <f t="shared" si="6"/>
        <v>3368181</v>
      </c>
      <c r="G135" s="7">
        <f t="shared" si="7"/>
        <v>3368181</v>
      </c>
      <c r="H135" s="7">
        <f>'Total RSA 198-41'!J137</f>
        <v>1192731</v>
      </c>
    </row>
    <row r="136" spans="1:8" ht="15">
      <c r="A136" t="str">
        <f>'Total RSA 198-41'!A138</f>
        <v>Londonderry</v>
      </c>
      <c r="B136" s="5">
        <f>'Total RSA 198-41'!B138</f>
        <v>5426.4</v>
      </c>
      <c r="C136" s="116">
        <v>12812411</v>
      </c>
      <c r="D136" s="7">
        <f aca="true" t="shared" si="8" ref="D136:D199">ROUND(C136*$D$5,0)</f>
        <v>13453032</v>
      </c>
      <c r="E136" s="116">
        <f>'Total RSA 198-41'!I138</f>
        <v>15533101</v>
      </c>
      <c r="F136" s="7">
        <f aca="true" t="shared" si="9" ref="F136:F199">ROUND(E136*$F$5,0)</f>
        <v>14703579</v>
      </c>
      <c r="G136" s="7">
        <f aca="true" t="shared" si="10" ref="G136:G199">IF(D136&gt;F136,D136,F136)</f>
        <v>14703579</v>
      </c>
      <c r="H136" s="7">
        <f>'Total RSA 198-41'!J138</f>
        <v>6844783</v>
      </c>
    </row>
    <row r="137" spans="1:8" ht="15">
      <c r="A137" t="str">
        <f>'Total RSA 198-41'!A139</f>
        <v>Loudon</v>
      </c>
      <c r="B137" s="5">
        <f>'Total RSA 198-41'!B139</f>
        <v>805.9</v>
      </c>
      <c r="C137" s="116">
        <v>2117925</v>
      </c>
      <c r="D137" s="7">
        <f t="shared" si="8"/>
        <v>2223821</v>
      </c>
      <c r="E137" s="116">
        <f>'Total RSA 198-41'!I139</f>
        <v>2474713</v>
      </c>
      <c r="F137" s="7">
        <f t="shared" si="9"/>
        <v>2342555</v>
      </c>
      <c r="G137" s="7">
        <f t="shared" si="10"/>
        <v>2342555</v>
      </c>
      <c r="H137" s="7">
        <f>'Total RSA 198-41'!J139</f>
        <v>1145987</v>
      </c>
    </row>
    <row r="138" spans="1:8" ht="15">
      <c r="A138" t="str">
        <f>'Total RSA 198-41'!A140</f>
        <v>Lyman</v>
      </c>
      <c r="B138" s="5">
        <f>'Total RSA 198-41'!B140</f>
        <v>56.7</v>
      </c>
      <c r="C138" s="116">
        <v>157472</v>
      </c>
      <c r="D138" s="7">
        <f t="shared" si="8"/>
        <v>165346</v>
      </c>
      <c r="E138" s="116">
        <f>'Total RSA 198-41'!I140</f>
        <v>133851</v>
      </c>
      <c r="F138" s="7">
        <f t="shared" si="9"/>
        <v>126703</v>
      </c>
      <c r="G138" s="7">
        <f t="shared" si="10"/>
        <v>165346</v>
      </c>
      <c r="H138" s="7">
        <f>'Total RSA 198-41'!J140</f>
        <v>126036</v>
      </c>
    </row>
    <row r="139" spans="1:8" ht="15">
      <c r="A139" t="str">
        <f>'Total RSA 198-41'!A141</f>
        <v>Lyme</v>
      </c>
      <c r="B139" s="5">
        <f>'Total RSA 198-41'!B141</f>
        <v>253.8</v>
      </c>
      <c r="C139" s="116">
        <v>194032</v>
      </c>
      <c r="D139" s="7">
        <f t="shared" si="8"/>
        <v>203734</v>
      </c>
      <c r="E139" s="116">
        <f>'Total RSA 198-41'!I141</f>
        <v>183901</v>
      </c>
      <c r="F139" s="7">
        <f t="shared" si="9"/>
        <v>174080</v>
      </c>
      <c r="G139" s="7">
        <f t="shared" si="10"/>
        <v>203734</v>
      </c>
      <c r="H139" s="7">
        <f>'Total RSA 198-41'!J141</f>
        <v>704840</v>
      </c>
    </row>
    <row r="140" spans="1:10" ht="15">
      <c r="A140" t="str">
        <f>'Total RSA 198-41'!A142</f>
        <v>Lyndeborough</v>
      </c>
      <c r="B140" s="5">
        <f>'Total RSA 198-41'!B142</f>
        <v>224.4</v>
      </c>
      <c r="C140" s="116">
        <v>388391</v>
      </c>
      <c r="D140" s="7">
        <f t="shared" si="8"/>
        <v>407811</v>
      </c>
      <c r="E140" s="116">
        <f>'Total RSA 198-41'!I142</f>
        <v>330132</v>
      </c>
      <c r="F140" s="7">
        <f t="shared" si="9"/>
        <v>312502</v>
      </c>
      <c r="G140" s="7">
        <f t="shared" si="10"/>
        <v>407811</v>
      </c>
      <c r="H140" s="7">
        <f>'Total RSA 198-41'!J142</f>
        <v>418809</v>
      </c>
      <c r="J140" s="129"/>
    </row>
    <row r="141" spans="1:8" ht="15">
      <c r="A141" t="str">
        <f>'Total RSA 198-41'!A143</f>
        <v>Madbury</v>
      </c>
      <c r="B141" s="5">
        <f>'Total RSA 198-41'!B143</f>
        <v>292.7</v>
      </c>
      <c r="C141" s="116">
        <v>870650</v>
      </c>
      <c r="D141" s="7">
        <f t="shared" si="8"/>
        <v>914183</v>
      </c>
      <c r="E141" s="116">
        <f>'Total RSA 198-41'!I143</f>
        <v>783684</v>
      </c>
      <c r="F141" s="7">
        <f t="shared" si="9"/>
        <v>741833</v>
      </c>
      <c r="G141" s="7">
        <f t="shared" si="10"/>
        <v>914183</v>
      </c>
      <c r="H141" s="7">
        <f>'Total RSA 198-41'!J143</f>
        <v>460627</v>
      </c>
    </row>
    <row r="142" spans="1:8" ht="15">
      <c r="A142" t="str">
        <f>'Total RSA 198-41'!A144</f>
        <v>Madison</v>
      </c>
      <c r="B142" s="5">
        <f>'Total RSA 198-41'!B144</f>
        <v>319.3</v>
      </c>
      <c r="C142" s="116">
        <v>397386</v>
      </c>
      <c r="D142" s="7">
        <f t="shared" si="8"/>
        <v>417255</v>
      </c>
      <c r="E142" s="116">
        <f>'Total RSA 198-41'!I144</f>
        <v>337778</v>
      </c>
      <c r="F142" s="7">
        <f t="shared" si="9"/>
        <v>319739</v>
      </c>
      <c r="G142" s="7">
        <f t="shared" si="10"/>
        <v>417255</v>
      </c>
      <c r="H142" s="7">
        <f>'Total RSA 198-41'!J144</f>
        <v>1052363</v>
      </c>
    </row>
    <row r="143" spans="1:8" ht="15">
      <c r="A143" t="str">
        <f>'Total RSA 198-41'!A145</f>
        <v>Manchester</v>
      </c>
      <c r="B143" s="5">
        <f>'Total RSA 198-41'!B145</f>
        <v>14978.4</v>
      </c>
      <c r="C143" s="116">
        <v>47007257</v>
      </c>
      <c r="D143" s="7">
        <f t="shared" si="8"/>
        <v>49357620</v>
      </c>
      <c r="E143" s="116">
        <f>'Total RSA 198-41'!I145</f>
        <v>49000442</v>
      </c>
      <c r="F143" s="7">
        <f t="shared" si="9"/>
        <v>46383648</v>
      </c>
      <c r="G143" s="7">
        <f t="shared" si="10"/>
        <v>49357620</v>
      </c>
      <c r="H143" s="7">
        <f>'Total RSA 198-41'!J145</f>
        <v>23003011</v>
      </c>
    </row>
    <row r="144" spans="1:8" ht="15">
      <c r="A144" t="str">
        <f>'Total RSA 198-41'!A146</f>
        <v>Marlborough</v>
      </c>
      <c r="B144" s="5">
        <f>'Total RSA 198-41'!B146</f>
        <v>298.8</v>
      </c>
      <c r="C144" s="116">
        <v>888097</v>
      </c>
      <c r="D144" s="7">
        <f t="shared" si="8"/>
        <v>932502</v>
      </c>
      <c r="E144" s="116">
        <f>'Total RSA 198-41'!I146</f>
        <v>1242966</v>
      </c>
      <c r="F144" s="7">
        <f t="shared" si="9"/>
        <v>1176587</v>
      </c>
      <c r="G144" s="7">
        <f t="shared" si="10"/>
        <v>1176587</v>
      </c>
      <c r="H144" s="7">
        <f>'Total RSA 198-41'!J146</f>
        <v>394017</v>
      </c>
    </row>
    <row r="145" spans="1:8" ht="15">
      <c r="A145" t="str">
        <f>'Total RSA 198-41'!A147</f>
        <v>Marlow</v>
      </c>
      <c r="B145" s="5">
        <f>'Total RSA 198-41'!B147</f>
        <v>118.1</v>
      </c>
      <c r="C145" s="116">
        <v>561920</v>
      </c>
      <c r="D145" s="7">
        <f t="shared" si="8"/>
        <v>590016</v>
      </c>
      <c r="E145" s="116">
        <f>'Total RSA 198-41'!I147</f>
        <v>477632</v>
      </c>
      <c r="F145" s="7">
        <f t="shared" si="9"/>
        <v>452125</v>
      </c>
      <c r="G145" s="7">
        <f t="shared" si="10"/>
        <v>590016</v>
      </c>
      <c r="H145" s="7">
        <f>'Total RSA 198-41'!J147</f>
        <v>151659</v>
      </c>
    </row>
    <row r="146" spans="1:8" ht="15">
      <c r="A146" t="str">
        <f>'Total RSA 198-41'!A148</f>
        <v>Martin's Location</v>
      </c>
      <c r="B146" s="5">
        <f>'Total RSA 198-41'!B148</f>
        <v>0</v>
      </c>
      <c r="C146" s="116">
        <v>0</v>
      </c>
      <c r="D146" s="7">
        <f t="shared" si="8"/>
        <v>0</v>
      </c>
      <c r="E146" s="116">
        <f>'Total RSA 198-41'!I148</f>
        <v>0</v>
      </c>
      <c r="F146" s="7">
        <f t="shared" si="9"/>
        <v>0</v>
      </c>
      <c r="G146" s="7">
        <f t="shared" si="10"/>
        <v>0</v>
      </c>
      <c r="H146" s="7">
        <f>'Total RSA 198-41'!J148</f>
        <v>0</v>
      </c>
    </row>
    <row r="147" spans="1:8" ht="15">
      <c r="A147" t="str">
        <f>'Total RSA 198-41'!A149</f>
        <v>Mason</v>
      </c>
      <c r="B147" s="5">
        <f>'Total RSA 198-41'!B149</f>
        <v>154.1</v>
      </c>
      <c r="C147" s="116">
        <v>238752</v>
      </c>
      <c r="D147" s="7">
        <f t="shared" si="8"/>
        <v>250690</v>
      </c>
      <c r="E147" s="116">
        <f>'Total RSA 198-41'!I149</f>
        <v>202939</v>
      </c>
      <c r="F147" s="7">
        <f t="shared" si="9"/>
        <v>192101</v>
      </c>
      <c r="G147" s="7">
        <f t="shared" si="10"/>
        <v>250690</v>
      </c>
      <c r="H147" s="7">
        <f>'Total RSA 198-41'!J149</f>
        <v>377597</v>
      </c>
    </row>
    <row r="148" spans="1:8" ht="15">
      <c r="A148" t="str">
        <f>'Total RSA 198-41'!A150</f>
        <v>Meredith</v>
      </c>
      <c r="B148" s="5">
        <f>'Total RSA 198-41'!B150</f>
        <v>937.5</v>
      </c>
      <c r="C148" s="116">
        <v>279612</v>
      </c>
      <c r="D148" s="7">
        <f t="shared" si="8"/>
        <v>293593</v>
      </c>
      <c r="E148" s="116">
        <f>'Total RSA 198-41'!I150</f>
        <v>237670</v>
      </c>
      <c r="F148" s="7">
        <f t="shared" si="9"/>
        <v>224978</v>
      </c>
      <c r="G148" s="7">
        <f t="shared" si="10"/>
        <v>293593</v>
      </c>
      <c r="H148" s="7">
        <f>'Total RSA 198-41'!J150</f>
        <v>4104652</v>
      </c>
    </row>
    <row r="149" spans="1:8" ht="15">
      <c r="A149" t="str">
        <f>'Total RSA 198-41'!A151</f>
        <v>Merrimack</v>
      </c>
      <c r="B149" s="5">
        <f>'Total RSA 198-41'!B151</f>
        <v>4639.3</v>
      </c>
      <c r="C149" s="116">
        <v>7159009</v>
      </c>
      <c r="D149" s="7">
        <f t="shared" si="8"/>
        <v>7516959</v>
      </c>
      <c r="E149" s="116">
        <f>'Total RSA 198-41'!I151</f>
        <v>9902116</v>
      </c>
      <c r="F149" s="7">
        <f t="shared" si="9"/>
        <v>9373309</v>
      </c>
      <c r="G149" s="7">
        <f t="shared" si="10"/>
        <v>9373309</v>
      </c>
      <c r="H149" s="7">
        <f>'Total RSA 198-41'!J151</f>
        <v>7180701</v>
      </c>
    </row>
    <row r="150" spans="1:8" ht="15">
      <c r="A150" t="str">
        <f>'Total RSA 198-41'!A152</f>
        <v>Middleton</v>
      </c>
      <c r="B150" s="5">
        <f>'Total RSA 198-41'!B152</f>
        <v>293.4</v>
      </c>
      <c r="C150" s="116">
        <v>1189781</v>
      </c>
      <c r="D150" s="7">
        <f t="shared" si="8"/>
        <v>1249270</v>
      </c>
      <c r="E150" s="116">
        <f>'Total RSA 198-41'!I152</f>
        <v>1126517</v>
      </c>
      <c r="F150" s="7">
        <f t="shared" si="9"/>
        <v>1066357</v>
      </c>
      <c r="G150" s="7">
        <f t="shared" si="10"/>
        <v>1249270</v>
      </c>
      <c r="H150" s="7">
        <f>'Total RSA 198-41'!J152</f>
        <v>402971</v>
      </c>
    </row>
    <row r="151" spans="1:8" ht="15">
      <c r="A151" t="str">
        <f>'Total RSA 198-41'!A153</f>
        <v>Milan</v>
      </c>
      <c r="B151" s="5">
        <f>'Total RSA 198-41'!B153</f>
        <v>217.6</v>
      </c>
      <c r="C151" s="116">
        <v>911741</v>
      </c>
      <c r="D151" s="7">
        <f t="shared" si="8"/>
        <v>957328</v>
      </c>
      <c r="E151" s="116">
        <f>'Total RSA 198-41'!I153</f>
        <v>1061700</v>
      </c>
      <c r="F151" s="7">
        <f t="shared" si="9"/>
        <v>1005002</v>
      </c>
      <c r="G151" s="7">
        <f t="shared" si="10"/>
        <v>1005002</v>
      </c>
      <c r="H151" s="7">
        <f>'Total RSA 198-41'!J153</f>
        <v>239018</v>
      </c>
    </row>
    <row r="152" spans="1:8" ht="15">
      <c r="A152" t="str">
        <f>'Total RSA 198-41'!A154</f>
        <v>Milford</v>
      </c>
      <c r="B152" s="5">
        <f>'Total RSA 198-41'!B154</f>
        <v>2520.3</v>
      </c>
      <c r="C152" s="116">
        <v>7414581</v>
      </c>
      <c r="D152" s="7">
        <f t="shared" si="8"/>
        <v>7785310</v>
      </c>
      <c r="E152" s="116">
        <f>'Total RSA 198-41'!I154</f>
        <v>8640294</v>
      </c>
      <c r="F152" s="7">
        <f t="shared" si="9"/>
        <v>8178872</v>
      </c>
      <c r="G152" s="7">
        <f t="shared" si="10"/>
        <v>8178872</v>
      </c>
      <c r="H152" s="7">
        <f>'Total RSA 198-41'!J154</f>
        <v>3275166</v>
      </c>
    </row>
    <row r="153" spans="1:8" ht="15">
      <c r="A153" t="str">
        <f>'Total RSA 198-41'!A155</f>
        <v>Millsfield</v>
      </c>
      <c r="B153" s="5">
        <f>'Total RSA 198-41'!B155</f>
        <v>3</v>
      </c>
      <c r="C153" s="116">
        <v>0</v>
      </c>
      <c r="D153" s="7">
        <f t="shared" si="8"/>
        <v>0</v>
      </c>
      <c r="E153" s="116">
        <f>'Total RSA 198-41'!I155</f>
        <v>0</v>
      </c>
      <c r="F153" s="7">
        <f t="shared" si="9"/>
        <v>0</v>
      </c>
      <c r="G153" s="7">
        <f t="shared" si="10"/>
        <v>0</v>
      </c>
      <c r="H153" s="7">
        <f>'Total RSA 198-41'!J155</f>
        <v>13604</v>
      </c>
    </row>
    <row r="154" spans="1:8" ht="15">
      <c r="A154" t="str">
        <f>'Total RSA 198-41'!A156</f>
        <v>Milton</v>
      </c>
      <c r="B154" s="5">
        <f>'Total RSA 198-41'!B156</f>
        <v>644.5</v>
      </c>
      <c r="C154" s="116">
        <v>2660789</v>
      </c>
      <c r="D154" s="7">
        <f t="shared" si="8"/>
        <v>2793828</v>
      </c>
      <c r="E154" s="116">
        <f>'Total RSA 198-41'!I156</f>
        <v>2319184</v>
      </c>
      <c r="F154" s="7">
        <f t="shared" si="9"/>
        <v>2195332</v>
      </c>
      <c r="G154" s="7">
        <f t="shared" si="10"/>
        <v>2793828</v>
      </c>
      <c r="H154" s="7">
        <f>'Total RSA 198-41'!J156</f>
        <v>953633</v>
      </c>
    </row>
    <row r="155" spans="1:8" ht="15">
      <c r="A155" t="str">
        <f>'Total RSA 198-41'!A157</f>
        <v>Monroe</v>
      </c>
      <c r="B155" s="5">
        <f>'Total RSA 198-41'!B157</f>
        <v>107</v>
      </c>
      <c r="C155" s="116">
        <v>224398</v>
      </c>
      <c r="D155" s="7">
        <f t="shared" si="8"/>
        <v>235618</v>
      </c>
      <c r="E155" s="116">
        <f>'Total RSA 198-41'!I157</f>
        <v>190738</v>
      </c>
      <c r="F155" s="7">
        <f t="shared" si="9"/>
        <v>180552</v>
      </c>
      <c r="G155" s="7">
        <f t="shared" si="10"/>
        <v>235618</v>
      </c>
      <c r="H155" s="7">
        <f>'Total RSA 198-41'!J157</f>
        <v>157088</v>
      </c>
    </row>
    <row r="156" spans="1:10" ht="15">
      <c r="A156" t="str">
        <f>'Total RSA 198-41'!A158</f>
        <v>Mont Vernon</v>
      </c>
      <c r="B156" s="5">
        <f>'Total RSA 198-41'!B158</f>
        <v>479.7</v>
      </c>
      <c r="C156" s="116">
        <v>1166860</v>
      </c>
      <c r="D156" s="7">
        <f t="shared" si="8"/>
        <v>1225203</v>
      </c>
      <c r="E156" s="116">
        <f>'Total RSA 198-41'!I158</f>
        <v>1591997</v>
      </c>
      <c r="F156" s="7">
        <f t="shared" si="9"/>
        <v>1506979</v>
      </c>
      <c r="G156" s="7">
        <f t="shared" si="10"/>
        <v>1506979</v>
      </c>
      <c r="H156" s="7">
        <f>'Total RSA 198-41'!J158</f>
        <v>637054</v>
      </c>
      <c r="J156" s="129"/>
    </row>
    <row r="157" spans="1:8" ht="15">
      <c r="A157" t="str">
        <f>'Total RSA 198-41'!A159</f>
        <v>Moultonborough</v>
      </c>
      <c r="B157" s="5">
        <f>'Total RSA 198-41'!B159</f>
        <v>640.7</v>
      </c>
      <c r="C157" s="116">
        <v>0</v>
      </c>
      <c r="D157" s="7">
        <f t="shared" si="8"/>
        <v>0</v>
      </c>
      <c r="E157" s="116">
        <f>'Total RSA 198-41'!I159</f>
        <v>0</v>
      </c>
      <c r="F157" s="7">
        <f t="shared" si="9"/>
        <v>0</v>
      </c>
      <c r="G157" s="7">
        <f t="shared" si="10"/>
        <v>0</v>
      </c>
      <c r="H157" s="7">
        <f>'Total RSA 198-41'!J159</f>
        <v>6092744</v>
      </c>
    </row>
    <row r="158" spans="1:8" ht="15">
      <c r="A158" t="str">
        <f>'Total RSA 198-41'!A160</f>
        <v>Nashua</v>
      </c>
      <c r="B158" s="5">
        <f>'Total RSA 198-41'!B160</f>
        <v>12729.5</v>
      </c>
      <c r="C158" s="116">
        <v>23866124</v>
      </c>
      <c r="D158" s="7">
        <f t="shared" si="8"/>
        <v>25059430</v>
      </c>
      <c r="E158" s="116">
        <f>'Total RSA 198-41'!I160</f>
        <v>33069479</v>
      </c>
      <c r="F158" s="7">
        <f t="shared" si="9"/>
        <v>31303454</v>
      </c>
      <c r="G158" s="7">
        <f t="shared" si="10"/>
        <v>31303454</v>
      </c>
      <c r="H158" s="7">
        <f>'Total RSA 198-41'!J160</f>
        <v>20655168</v>
      </c>
    </row>
    <row r="159" spans="1:8" ht="15">
      <c r="A159" t="str">
        <f>'Total RSA 198-41'!A161</f>
        <v>Nelson</v>
      </c>
      <c r="B159" s="5">
        <f>'Total RSA 198-41'!B161</f>
        <v>116.1</v>
      </c>
      <c r="C159" s="116">
        <v>172825</v>
      </c>
      <c r="D159" s="7">
        <f t="shared" si="8"/>
        <v>181466</v>
      </c>
      <c r="E159" s="116">
        <f>'Total RSA 198-41'!I161</f>
        <v>179477</v>
      </c>
      <c r="F159" s="7">
        <f t="shared" si="9"/>
        <v>169892</v>
      </c>
      <c r="G159" s="7">
        <f t="shared" si="10"/>
        <v>181466</v>
      </c>
      <c r="H159" s="7">
        <f>'Total RSA 198-41'!J161</f>
        <v>205655</v>
      </c>
    </row>
    <row r="160" spans="1:8" ht="15">
      <c r="A160" t="str">
        <f>'Total RSA 198-41'!A162</f>
        <v>New Boston</v>
      </c>
      <c r="B160" s="5">
        <f>'Total RSA 198-41'!B162</f>
        <v>873.8</v>
      </c>
      <c r="C160" s="116">
        <v>1682269</v>
      </c>
      <c r="D160" s="7">
        <f t="shared" si="8"/>
        <v>1766382</v>
      </c>
      <c r="E160" s="116">
        <f>'Total RSA 198-41'!I162</f>
        <v>2320232</v>
      </c>
      <c r="F160" s="7">
        <f t="shared" si="9"/>
        <v>2196324</v>
      </c>
      <c r="G160" s="7">
        <f t="shared" si="10"/>
        <v>2196324</v>
      </c>
      <c r="H160" s="7">
        <f>'Total RSA 198-41'!J162</f>
        <v>1249430</v>
      </c>
    </row>
    <row r="161" spans="1:8" ht="15">
      <c r="A161" t="str">
        <f>'Total RSA 198-41'!A163</f>
        <v>New Castle</v>
      </c>
      <c r="B161" s="5">
        <f>'Total RSA 198-41'!B163</f>
        <v>102.4</v>
      </c>
      <c r="C161" s="116">
        <v>0</v>
      </c>
      <c r="D161" s="7">
        <f t="shared" si="8"/>
        <v>0</v>
      </c>
      <c r="E161" s="116">
        <f>'Total RSA 198-41'!I163</f>
        <v>0</v>
      </c>
      <c r="F161" s="7">
        <f t="shared" si="9"/>
        <v>0</v>
      </c>
      <c r="G161" s="7">
        <f t="shared" si="10"/>
        <v>0</v>
      </c>
      <c r="H161" s="7">
        <f>'Total RSA 198-41'!J163</f>
        <v>1442339</v>
      </c>
    </row>
    <row r="162" spans="1:8" ht="15">
      <c r="A162" t="str">
        <f>'Total RSA 198-41'!A164</f>
        <v>New Durham</v>
      </c>
      <c r="B162" s="5">
        <f>'Total RSA 198-41'!B164</f>
        <v>454</v>
      </c>
      <c r="C162" s="116">
        <v>544902</v>
      </c>
      <c r="D162" s="7">
        <f t="shared" si="8"/>
        <v>572147</v>
      </c>
      <c r="E162" s="116">
        <f>'Total RSA 198-41'!I164</f>
        <v>607526</v>
      </c>
      <c r="F162" s="7">
        <f t="shared" si="9"/>
        <v>575082</v>
      </c>
      <c r="G162" s="7">
        <f t="shared" si="10"/>
        <v>575082</v>
      </c>
      <c r="H162" s="7">
        <f>'Total RSA 198-41'!J164</f>
        <v>952188</v>
      </c>
    </row>
    <row r="163" spans="1:8" ht="15">
      <c r="A163" t="str">
        <f>'Total RSA 198-41'!A165</f>
        <v>New Hampton</v>
      </c>
      <c r="B163" s="5">
        <f>'Total RSA 198-41'!B165</f>
        <v>314.5</v>
      </c>
      <c r="C163" s="116">
        <v>465147</v>
      </c>
      <c r="D163" s="7">
        <f t="shared" si="8"/>
        <v>488404</v>
      </c>
      <c r="E163" s="116">
        <f>'Total RSA 198-41'!I165</f>
        <v>721014</v>
      </c>
      <c r="F163" s="7">
        <f t="shared" si="9"/>
        <v>682509</v>
      </c>
      <c r="G163" s="7">
        <f t="shared" si="10"/>
        <v>682509</v>
      </c>
      <c r="H163" s="7">
        <f>'Total RSA 198-41'!J165</f>
        <v>548303</v>
      </c>
    </row>
    <row r="164" spans="1:8" ht="15">
      <c r="A164" t="str">
        <f>'Total RSA 198-41'!A166</f>
        <v>New Ipswich</v>
      </c>
      <c r="B164" s="5">
        <f>'Total RSA 198-41'!B166</f>
        <v>820.9</v>
      </c>
      <c r="C164" s="116">
        <v>2995264</v>
      </c>
      <c r="D164" s="7">
        <f t="shared" si="8"/>
        <v>3145027</v>
      </c>
      <c r="E164" s="116">
        <f>'Total RSA 198-41'!I166</f>
        <v>3333929</v>
      </c>
      <c r="F164" s="7">
        <f t="shared" si="9"/>
        <v>3155886</v>
      </c>
      <c r="G164" s="7">
        <f t="shared" si="10"/>
        <v>3155886</v>
      </c>
      <c r="H164" s="7">
        <f>'Total RSA 198-41'!J166</f>
        <v>919225</v>
      </c>
    </row>
    <row r="165" spans="1:8" ht="15">
      <c r="A165" t="str">
        <f>'Total RSA 198-41'!A167</f>
        <v>New London</v>
      </c>
      <c r="B165" s="5">
        <f>'Total RSA 198-41'!B167</f>
        <v>419.6</v>
      </c>
      <c r="C165" s="116">
        <v>0</v>
      </c>
      <c r="D165" s="7">
        <f t="shared" si="8"/>
        <v>0</v>
      </c>
      <c r="E165" s="116">
        <f>'Total RSA 198-41'!I167</f>
        <v>0</v>
      </c>
      <c r="F165" s="7">
        <f t="shared" si="9"/>
        <v>0</v>
      </c>
      <c r="G165" s="7">
        <f t="shared" si="10"/>
        <v>0</v>
      </c>
      <c r="H165" s="7">
        <f>'Total RSA 198-41'!J167</f>
        <v>2580245</v>
      </c>
    </row>
    <row r="166" spans="1:8" ht="15">
      <c r="A166" t="str">
        <f>'Total RSA 198-41'!A168</f>
        <v>Newbury</v>
      </c>
      <c r="B166" s="5">
        <f>'Total RSA 198-41'!B168</f>
        <v>278.5</v>
      </c>
      <c r="C166" s="116">
        <v>0</v>
      </c>
      <c r="D166" s="7">
        <f t="shared" si="8"/>
        <v>0</v>
      </c>
      <c r="E166" s="116">
        <f>'Total RSA 198-41'!I168</f>
        <v>0</v>
      </c>
      <c r="F166" s="7">
        <f t="shared" si="9"/>
        <v>0</v>
      </c>
      <c r="G166" s="7">
        <f t="shared" si="10"/>
        <v>0</v>
      </c>
      <c r="H166" s="7">
        <f>'Total RSA 198-41'!J168</f>
        <v>1588907</v>
      </c>
    </row>
    <row r="167" spans="1:10" ht="15">
      <c r="A167" t="str">
        <f>'Total RSA 198-41'!A169</f>
        <v>Newfields</v>
      </c>
      <c r="B167" s="5">
        <f>'Total RSA 198-41'!B169</f>
        <v>347.5</v>
      </c>
      <c r="C167" s="116">
        <v>331028</v>
      </c>
      <c r="D167" s="7">
        <f t="shared" si="8"/>
        <v>347579</v>
      </c>
      <c r="E167" s="116">
        <f>'Total RSA 198-41'!I169</f>
        <v>625928</v>
      </c>
      <c r="F167" s="7">
        <f t="shared" si="9"/>
        <v>592501</v>
      </c>
      <c r="G167" s="7">
        <f t="shared" si="10"/>
        <v>592501</v>
      </c>
      <c r="H167" s="7">
        <f>'Total RSA 198-41'!J169</f>
        <v>548813</v>
      </c>
      <c r="J167" s="129"/>
    </row>
    <row r="168" spans="1:8" ht="15">
      <c r="A168" t="str">
        <f>'Total RSA 198-41'!A170</f>
        <v>Newington</v>
      </c>
      <c r="B168" s="5">
        <f>'Total RSA 198-41'!B170</f>
        <v>92.9</v>
      </c>
      <c r="C168" s="116">
        <v>0</v>
      </c>
      <c r="D168" s="7">
        <f t="shared" si="8"/>
        <v>0</v>
      </c>
      <c r="E168" s="116">
        <f>'Total RSA 198-41'!I170</f>
        <v>0</v>
      </c>
      <c r="F168" s="7">
        <f t="shared" si="9"/>
        <v>0</v>
      </c>
      <c r="G168" s="7">
        <f t="shared" si="10"/>
        <v>0</v>
      </c>
      <c r="H168" s="7">
        <f>'Total RSA 198-41'!J170</f>
        <v>1145678</v>
      </c>
    </row>
    <row r="169" spans="1:8" ht="15">
      <c r="A169" t="str">
        <f>'Total RSA 198-41'!A171</f>
        <v>Newmarket</v>
      </c>
      <c r="B169" s="5">
        <f>'Total RSA 198-41'!B171</f>
        <v>1021.1</v>
      </c>
      <c r="C169" s="116">
        <v>1773273</v>
      </c>
      <c r="D169" s="7">
        <f t="shared" si="8"/>
        <v>1861937</v>
      </c>
      <c r="E169" s="116">
        <f>'Total RSA 198-41'!I171</f>
        <v>2094541</v>
      </c>
      <c r="F169" s="7">
        <f t="shared" si="9"/>
        <v>1982685</v>
      </c>
      <c r="G169" s="7">
        <f t="shared" si="10"/>
        <v>1982685</v>
      </c>
      <c r="H169" s="7">
        <f>'Total RSA 198-41'!J171</f>
        <v>1798592</v>
      </c>
    </row>
    <row r="170" spans="1:8" ht="15">
      <c r="A170" t="str">
        <f>'Total RSA 198-41'!A172</f>
        <v>Newport</v>
      </c>
      <c r="B170" s="5">
        <f>'Total RSA 198-41'!B172</f>
        <v>1031.7</v>
      </c>
      <c r="C170" s="116">
        <v>6055971</v>
      </c>
      <c r="D170" s="7">
        <f t="shared" si="8"/>
        <v>6358770</v>
      </c>
      <c r="E170" s="116">
        <f>'Total RSA 198-41'!I172</f>
        <v>5976828</v>
      </c>
      <c r="F170" s="7">
        <f t="shared" si="9"/>
        <v>5657645</v>
      </c>
      <c r="G170" s="7">
        <f t="shared" si="10"/>
        <v>6358770</v>
      </c>
      <c r="H170" s="7">
        <f>'Total RSA 198-41'!J172</f>
        <v>1024636</v>
      </c>
    </row>
    <row r="171" spans="1:8" ht="15">
      <c r="A171" t="str">
        <f>'Total RSA 198-41'!A173</f>
        <v>Newton</v>
      </c>
      <c r="B171" s="5">
        <f>'Total RSA 198-41'!B173</f>
        <v>784.7</v>
      </c>
      <c r="C171" s="116">
        <v>1756177</v>
      </c>
      <c r="D171" s="7">
        <f t="shared" si="8"/>
        <v>1843986</v>
      </c>
      <c r="E171" s="116">
        <f>'Total RSA 198-41'!I173</f>
        <v>2074208</v>
      </c>
      <c r="F171" s="7">
        <f t="shared" si="9"/>
        <v>1963438</v>
      </c>
      <c r="G171" s="7">
        <f t="shared" si="10"/>
        <v>1963438</v>
      </c>
      <c r="H171" s="7">
        <f>'Total RSA 198-41'!J173</f>
        <v>1084010</v>
      </c>
    </row>
    <row r="172" spans="1:10" ht="15">
      <c r="A172" t="str">
        <f>'Total RSA 198-41'!A174</f>
        <v>North Hampton</v>
      </c>
      <c r="B172" s="5">
        <f>'Total RSA 198-41'!B174</f>
        <v>655.1</v>
      </c>
      <c r="C172" s="116">
        <v>0</v>
      </c>
      <c r="D172" s="7">
        <f t="shared" si="8"/>
        <v>0</v>
      </c>
      <c r="E172" s="116">
        <f>'Total RSA 198-41'!I174</f>
        <v>0</v>
      </c>
      <c r="F172" s="7">
        <f t="shared" si="9"/>
        <v>0</v>
      </c>
      <c r="G172" s="7">
        <f t="shared" si="10"/>
        <v>0</v>
      </c>
      <c r="H172" s="7">
        <f>'Total RSA 198-41'!J174</f>
        <v>2516862</v>
      </c>
      <c r="J172" s="129"/>
    </row>
    <row r="173" spans="1:8" ht="15">
      <c r="A173" t="str">
        <f>'Total RSA 198-41'!A175</f>
        <v>Northfield</v>
      </c>
      <c r="B173" s="5">
        <f>'Total RSA 198-41'!B175</f>
        <v>788.9</v>
      </c>
      <c r="C173" s="116">
        <v>3855263</v>
      </c>
      <c r="D173" s="7">
        <f t="shared" si="8"/>
        <v>4048026</v>
      </c>
      <c r="E173" s="116">
        <f>'Total RSA 198-41'!I175</f>
        <v>4137187</v>
      </c>
      <c r="F173" s="7">
        <f t="shared" si="9"/>
        <v>3916247</v>
      </c>
      <c r="G173" s="7">
        <f t="shared" si="10"/>
        <v>4048026</v>
      </c>
      <c r="H173" s="7">
        <f>'Total RSA 198-41'!J175</f>
        <v>758228</v>
      </c>
    </row>
    <row r="174" spans="1:8" ht="15">
      <c r="A174" t="str">
        <f>'Total RSA 198-41'!A176</f>
        <v>Northumberland</v>
      </c>
      <c r="B174" s="5">
        <f>'Total RSA 198-41'!B176</f>
        <v>398.9</v>
      </c>
      <c r="C174" s="116">
        <v>2149020</v>
      </c>
      <c r="D174" s="7">
        <f t="shared" si="8"/>
        <v>2256471</v>
      </c>
      <c r="E174" s="116">
        <f>'Total RSA 198-41'!I176</f>
        <v>2500402</v>
      </c>
      <c r="F174" s="7">
        <f t="shared" si="9"/>
        <v>2366872</v>
      </c>
      <c r="G174" s="7">
        <f t="shared" si="10"/>
        <v>2366872</v>
      </c>
      <c r="H174" s="7">
        <f>'Total RSA 198-41'!J176</f>
        <v>315637</v>
      </c>
    </row>
    <row r="175" spans="1:8" ht="15">
      <c r="A175" t="str">
        <f>'Total RSA 198-41'!A177</f>
        <v>Northwood</v>
      </c>
      <c r="B175" s="5">
        <f>'Total RSA 198-41'!B177</f>
        <v>742.3</v>
      </c>
      <c r="C175" s="116">
        <v>2153901</v>
      </c>
      <c r="D175" s="7">
        <f t="shared" si="8"/>
        <v>2261596</v>
      </c>
      <c r="E175" s="116">
        <f>'Total RSA 198-41'!I177</f>
        <v>2037459</v>
      </c>
      <c r="F175" s="7">
        <f t="shared" si="9"/>
        <v>1928652</v>
      </c>
      <c r="G175" s="7">
        <f t="shared" si="10"/>
        <v>2261596</v>
      </c>
      <c r="H175" s="7">
        <f>'Total RSA 198-41'!J177</f>
        <v>1186758</v>
      </c>
    </row>
    <row r="176" spans="1:8" ht="15">
      <c r="A176" t="str">
        <f>'Total RSA 198-41'!A178</f>
        <v>Nottingham</v>
      </c>
      <c r="B176" s="5">
        <f>'Total RSA 198-41'!B178</f>
        <v>714.6</v>
      </c>
      <c r="C176" s="116">
        <v>967060</v>
      </c>
      <c r="D176" s="7">
        <f t="shared" si="8"/>
        <v>1015413</v>
      </c>
      <c r="E176" s="116">
        <f>'Total RSA 198-41'!I178</f>
        <v>1067870</v>
      </c>
      <c r="F176" s="7">
        <f t="shared" si="9"/>
        <v>1010842</v>
      </c>
      <c r="G176" s="7">
        <f t="shared" si="10"/>
        <v>1015413</v>
      </c>
      <c r="H176" s="7">
        <f>'Total RSA 198-41'!J178</f>
        <v>1271070</v>
      </c>
    </row>
    <row r="177" spans="1:8" ht="15">
      <c r="A177" t="str">
        <f>'Total RSA 198-41'!A179</f>
        <v>Odell</v>
      </c>
      <c r="B177" s="5">
        <f>'Total RSA 198-41'!B179</f>
        <v>0</v>
      </c>
      <c r="C177" s="116">
        <v>0</v>
      </c>
      <c r="D177" s="7">
        <f t="shared" si="8"/>
        <v>0</v>
      </c>
      <c r="E177" s="116">
        <f>'Total RSA 198-41'!I179</f>
        <v>0</v>
      </c>
      <c r="F177" s="7">
        <f t="shared" si="9"/>
        <v>0</v>
      </c>
      <c r="G177" s="7">
        <f t="shared" si="10"/>
        <v>0</v>
      </c>
      <c r="H177" s="7">
        <f>'Total RSA 198-41'!J179</f>
        <v>4969</v>
      </c>
    </row>
    <row r="178" spans="1:8" ht="15">
      <c r="A178" t="str">
        <f>'Total RSA 198-41'!A180</f>
        <v>Orange</v>
      </c>
      <c r="B178" s="5">
        <f>'Total RSA 198-41'!B180</f>
        <v>57.5</v>
      </c>
      <c r="C178" s="116">
        <v>191892</v>
      </c>
      <c r="D178" s="7">
        <f t="shared" si="8"/>
        <v>201487</v>
      </c>
      <c r="E178" s="116">
        <f>'Total RSA 198-41'!I180</f>
        <v>229318</v>
      </c>
      <c r="F178" s="7">
        <f t="shared" si="9"/>
        <v>217072</v>
      </c>
      <c r="G178" s="7">
        <f t="shared" si="10"/>
        <v>217072</v>
      </c>
      <c r="H178" s="7">
        <f>'Total RSA 198-41'!J180</f>
        <v>59793</v>
      </c>
    </row>
    <row r="179" spans="1:8" ht="15">
      <c r="A179" t="str">
        <f>'Total RSA 198-41'!A181</f>
        <v>Orford</v>
      </c>
      <c r="B179" s="5">
        <f>'Total RSA 198-41'!B181</f>
        <v>150.2</v>
      </c>
      <c r="C179" s="116">
        <v>271393</v>
      </c>
      <c r="D179" s="7">
        <f t="shared" si="8"/>
        <v>284963</v>
      </c>
      <c r="E179" s="116">
        <f>'Total RSA 198-41'!I181</f>
        <v>242136</v>
      </c>
      <c r="F179" s="7">
        <f t="shared" si="9"/>
        <v>229205</v>
      </c>
      <c r="G179" s="7">
        <f t="shared" si="10"/>
        <v>284963</v>
      </c>
      <c r="H179" s="7">
        <f>'Total RSA 198-41'!J181</f>
        <v>336453</v>
      </c>
    </row>
    <row r="180" spans="1:8" ht="15">
      <c r="A180" t="str">
        <f>'Total RSA 198-41'!A182</f>
        <v>Ossipee</v>
      </c>
      <c r="B180" s="5">
        <f>'Total RSA 198-41'!B182</f>
        <v>657.7</v>
      </c>
      <c r="C180" s="116">
        <v>1608309</v>
      </c>
      <c r="D180" s="7">
        <f t="shared" si="8"/>
        <v>1688724</v>
      </c>
      <c r="E180" s="116">
        <f>'Total RSA 198-41'!I182</f>
        <v>1597555</v>
      </c>
      <c r="F180" s="7">
        <f t="shared" si="9"/>
        <v>1512240</v>
      </c>
      <c r="G180" s="7">
        <f t="shared" si="10"/>
        <v>1688724</v>
      </c>
      <c r="H180" s="7">
        <f>'Total RSA 198-41'!J182</f>
        <v>1536552</v>
      </c>
    </row>
    <row r="181" spans="1:8" ht="15">
      <c r="A181" t="str">
        <f>'Total RSA 198-41'!A183</f>
        <v>Pelham</v>
      </c>
      <c r="B181" s="5">
        <f>'Total RSA 198-41'!B183</f>
        <v>2050.3</v>
      </c>
      <c r="C181" s="116">
        <v>2670787</v>
      </c>
      <c r="D181" s="7">
        <f t="shared" si="8"/>
        <v>2804326</v>
      </c>
      <c r="E181" s="116">
        <f>'Total RSA 198-41'!I183</f>
        <v>3297719</v>
      </c>
      <c r="F181" s="7">
        <f t="shared" si="9"/>
        <v>3121609</v>
      </c>
      <c r="G181" s="7">
        <f t="shared" si="10"/>
        <v>3121609</v>
      </c>
      <c r="H181" s="7">
        <f>'Total RSA 198-41'!J183</f>
        <v>3535345</v>
      </c>
    </row>
    <row r="182" spans="1:8" ht="15">
      <c r="A182" t="str">
        <f>'Total RSA 198-41'!A184</f>
        <v>Pembroke</v>
      </c>
      <c r="B182" s="5">
        <f>'Total RSA 198-41'!B184</f>
        <v>1186.6</v>
      </c>
      <c r="C182" s="116">
        <v>4291681</v>
      </c>
      <c r="D182" s="7">
        <f t="shared" si="8"/>
        <v>4506265</v>
      </c>
      <c r="E182" s="116">
        <f>'Total RSA 198-41'!I184</f>
        <v>5076671</v>
      </c>
      <c r="F182" s="7">
        <f t="shared" si="9"/>
        <v>4805559</v>
      </c>
      <c r="G182" s="7">
        <f t="shared" si="10"/>
        <v>4805559</v>
      </c>
      <c r="H182" s="7">
        <f>'Total RSA 198-41'!J184</f>
        <v>1372833</v>
      </c>
    </row>
    <row r="183" spans="1:8" ht="15">
      <c r="A183" t="str">
        <f>'Total RSA 198-41'!A185</f>
        <v>Penacook</v>
      </c>
      <c r="B183" s="5">
        <f>'Total RSA 198-41'!B185</f>
        <v>724.7</v>
      </c>
      <c r="C183" s="116">
        <v>2779740</v>
      </c>
      <c r="D183" s="7">
        <f t="shared" si="8"/>
        <v>2918727</v>
      </c>
      <c r="E183" s="116">
        <f>'Total RSA 198-41'!I185</f>
        <v>3121829</v>
      </c>
      <c r="F183" s="7">
        <f t="shared" si="9"/>
        <v>2955112</v>
      </c>
      <c r="G183" s="7">
        <f t="shared" si="10"/>
        <v>2955112</v>
      </c>
      <c r="H183" s="7">
        <f>'Total RSA 198-41'!J185</f>
        <v>760006</v>
      </c>
    </row>
    <row r="184" spans="1:8" ht="15">
      <c r="A184" t="str">
        <f>'Total RSA 198-41'!A186</f>
        <v>Peterborough</v>
      </c>
      <c r="B184" s="5">
        <f>'Total RSA 198-41'!B186</f>
        <v>951.9</v>
      </c>
      <c r="C184" s="116">
        <v>2007034</v>
      </c>
      <c r="D184" s="7">
        <f t="shared" si="8"/>
        <v>2107386</v>
      </c>
      <c r="E184" s="116">
        <f>'Total RSA 198-41'!I186</f>
        <v>1869892</v>
      </c>
      <c r="F184" s="7">
        <f t="shared" si="9"/>
        <v>1770033</v>
      </c>
      <c r="G184" s="7">
        <f t="shared" si="10"/>
        <v>2107386</v>
      </c>
      <c r="H184" s="7">
        <f>'Total RSA 198-41'!J186</f>
        <v>1624137</v>
      </c>
    </row>
    <row r="185" spans="1:8" ht="15">
      <c r="A185" t="str">
        <f>'Total RSA 198-41'!A187</f>
        <v>Piermont</v>
      </c>
      <c r="B185" s="5">
        <f>'Total RSA 198-41'!B187</f>
        <v>114.1</v>
      </c>
      <c r="C185" s="116">
        <v>410348</v>
      </c>
      <c r="D185" s="7">
        <f t="shared" si="8"/>
        <v>430865</v>
      </c>
      <c r="E185" s="116">
        <f>'Total RSA 198-41'!I187</f>
        <v>348796</v>
      </c>
      <c r="F185" s="7">
        <f t="shared" si="9"/>
        <v>330169</v>
      </c>
      <c r="G185" s="7">
        <f t="shared" si="10"/>
        <v>430865</v>
      </c>
      <c r="H185" s="7">
        <f>'Total RSA 198-41'!J187</f>
        <v>203798</v>
      </c>
    </row>
    <row r="186" spans="1:8" ht="15">
      <c r="A186" t="str">
        <f>'Total RSA 198-41'!A188</f>
        <v>Pinkham's Grant</v>
      </c>
      <c r="B186" s="5">
        <f>'Total RSA 198-41'!B188</f>
        <v>0</v>
      </c>
      <c r="C186" s="116">
        <v>0</v>
      </c>
      <c r="D186" s="7">
        <f t="shared" si="8"/>
        <v>0</v>
      </c>
      <c r="E186" s="116">
        <f>'Total RSA 198-41'!I188</f>
        <v>0</v>
      </c>
      <c r="F186" s="7">
        <f t="shared" si="9"/>
        <v>0</v>
      </c>
      <c r="G186" s="7">
        <f t="shared" si="10"/>
        <v>0</v>
      </c>
      <c r="H186" s="7">
        <f>'Total RSA 198-41'!J188</f>
        <v>7033</v>
      </c>
    </row>
    <row r="187" spans="1:8" ht="15">
      <c r="A187" t="str">
        <f>'Total RSA 198-41'!A189</f>
        <v>Pittsburg</v>
      </c>
      <c r="B187" s="5">
        <f>'Total RSA 198-41'!B189</f>
        <v>120.8</v>
      </c>
      <c r="C187" s="116">
        <v>12911</v>
      </c>
      <c r="D187" s="7">
        <f t="shared" si="8"/>
        <v>13557</v>
      </c>
      <c r="E187" s="116">
        <f>'Total RSA 198-41'!I189</f>
        <v>10974</v>
      </c>
      <c r="F187" s="7">
        <f t="shared" si="9"/>
        <v>10388</v>
      </c>
      <c r="G187" s="7">
        <f t="shared" si="10"/>
        <v>13557</v>
      </c>
      <c r="H187" s="7">
        <f>'Total RSA 198-41'!J189</f>
        <v>588372</v>
      </c>
    </row>
    <row r="188" spans="1:8" ht="15">
      <c r="A188" t="str">
        <f>'Total RSA 198-41'!A190</f>
        <v>Pittsfield</v>
      </c>
      <c r="B188" s="5">
        <f>'Total RSA 198-41'!B190</f>
        <v>697.9</v>
      </c>
      <c r="C188" s="116">
        <v>4021495</v>
      </c>
      <c r="D188" s="7">
        <f t="shared" si="8"/>
        <v>4222570</v>
      </c>
      <c r="E188" s="116">
        <f>'Total RSA 198-41'!I190</f>
        <v>3971638</v>
      </c>
      <c r="F188" s="7">
        <f t="shared" si="9"/>
        <v>3759539</v>
      </c>
      <c r="G188" s="7">
        <f t="shared" si="10"/>
        <v>4222570</v>
      </c>
      <c r="H188" s="7">
        <f>'Total RSA 198-41'!J190</f>
        <v>678564</v>
      </c>
    </row>
    <row r="189" spans="1:8" ht="15">
      <c r="A189" t="str">
        <f>'Total RSA 198-41'!A191</f>
        <v>Plainfield</v>
      </c>
      <c r="B189" s="5">
        <f>'Total RSA 198-41'!B191</f>
        <v>389.3</v>
      </c>
      <c r="C189" s="116">
        <v>781566</v>
      </c>
      <c r="D189" s="7">
        <f t="shared" si="8"/>
        <v>820644</v>
      </c>
      <c r="E189" s="116">
        <f>'Total RSA 198-41'!I191</f>
        <v>813310</v>
      </c>
      <c r="F189" s="7">
        <f t="shared" si="9"/>
        <v>769876</v>
      </c>
      <c r="G189" s="7">
        <f t="shared" si="10"/>
        <v>820644</v>
      </c>
      <c r="H189" s="7">
        <f>'Total RSA 198-41'!J191</f>
        <v>572120</v>
      </c>
    </row>
    <row r="190" spans="1:8" ht="15">
      <c r="A190" t="str">
        <f>'Total RSA 198-41'!A192</f>
        <v>Plaistow</v>
      </c>
      <c r="B190" s="5">
        <f>'Total RSA 198-41'!B192</f>
        <v>1378.9</v>
      </c>
      <c r="C190" s="116">
        <v>1773537</v>
      </c>
      <c r="D190" s="7">
        <f t="shared" si="8"/>
        <v>1862214</v>
      </c>
      <c r="E190" s="116">
        <f>'Total RSA 198-41'!I192</f>
        <v>1667960</v>
      </c>
      <c r="F190" s="7">
        <f t="shared" si="9"/>
        <v>1578885</v>
      </c>
      <c r="G190" s="7">
        <f t="shared" si="10"/>
        <v>1862214</v>
      </c>
      <c r="H190" s="7">
        <f>'Total RSA 198-41'!J192</f>
        <v>2326452</v>
      </c>
    </row>
    <row r="191" spans="1:10" ht="15">
      <c r="A191" t="str">
        <f>'Total RSA 198-41'!A193</f>
        <v>Plymouth</v>
      </c>
      <c r="B191" s="5">
        <f>'Total RSA 198-41'!B193</f>
        <v>667.6</v>
      </c>
      <c r="C191" s="116">
        <v>3150947</v>
      </c>
      <c r="D191" s="7">
        <f t="shared" si="8"/>
        <v>3308494</v>
      </c>
      <c r="E191" s="116">
        <f>'Total RSA 198-41'!I193</f>
        <v>2683474</v>
      </c>
      <c r="F191" s="7">
        <f t="shared" si="9"/>
        <v>2540167</v>
      </c>
      <c r="G191" s="7">
        <f t="shared" si="10"/>
        <v>3308494</v>
      </c>
      <c r="H191" s="7">
        <f>'Total RSA 198-41'!J193</f>
        <v>930203</v>
      </c>
      <c r="J191" s="129"/>
    </row>
    <row r="192" spans="1:8" ht="15">
      <c r="A192" t="str">
        <f>'Total RSA 198-41'!A194</f>
        <v>Portsmouth</v>
      </c>
      <c r="B192" s="5">
        <f>'Total RSA 198-41'!B194</f>
        <v>2121.4</v>
      </c>
      <c r="C192" s="116">
        <v>0</v>
      </c>
      <c r="D192" s="7">
        <f t="shared" si="8"/>
        <v>0</v>
      </c>
      <c r="E192" s="116">
        <f>'Total RSA 198-41'!I194</f>
        <v>0</v>
      </c>
      <c r="F192" s="7">
        <f t="shared" si="9"/>
        <v>0</v>
      </c>
      <c r="G192" s="7">
        <f t="shared" si="10"/>
        <v>0</v>
      </c>
      <c r="H192" s="7">
        <f>'Total RSA 198-41'!J194</f>
        <v>8336956</v>
      </c>
    </row>
    <row r="193" spans="1:8" ht="15">
      <c r="A193" t="str">
        <f>'Total RSA 198-41'!A195</f>
        <v>Randolph</v>
      </c>
      <c r="B193" s="5">
        <f>'Total RSA 198-41'!B195</f>
        <v>36.5</v>
      </c>
      <c r="C193" s="116">
        <v>13993</v>
      </c>
      <c r="D193" s="7">
        <f t="shared" si="8"/>
        <v>14693</v>
      </c>
      <c r="E193" s="116">
        <f>'Total RSA 198-41'!I195</f>
        <v>11894</v>
      </c>
      <c r="F193" s="7">
        <f t="shared" si="9"/>
        <v>11259</v>
      </c>
      <c r="G193" s="7">
        <f t="shared" si="10"/>
        <v>14693</v>
      </c>
      <c r="H193" s="7">
        <f>'Total RSA 198-41'!J195</f>
        <v>108887</v>
      </c>
    </row>
    <row r="194" spans="1:8" ht="15">
      <c r="A194" t="str">
        <f>'Total RSA 198-41'!A196</f>
        <v>Raymond</v>
      </c>
      <c r="B194" s="5">
        <f>'Total RSA 198-41'!B196</f>
        <v>1532.1</v>
      </c>
      <c r="C194" s="116">
        <v>5372894</v>
      </c>
      <c r="D194" s="7">
        <f t="shared" si="8"/>
        <v>5641539</v>
      </c>
      <c r="E194" s="116">
        <f>'Total RSA 198-41'!I196</f>
        <v>5894903</v>
      </c>
      <c r="F194" s="7">
        <f t="shared" si="9"/>
        <v>5580095</v>
      </c>
      <c r="G194" s="7">
        <f t="shared" si="10"/>
        <v>5641539</v>
      </c>
      <c r="H194" s="7">
        <f>'Total RSA 198-41'!J196</f>
        <v>2096172</v>
      </c>
    </row>
    <row r="195" spans="1:8" ht="15">
      <c r="A195" t="str">
        <f>'Total RSA 198-41'!A197</f>
        <v>Richmond</v>
      </c>
      <c r="B195" s="5">
        <f>'Total RSA 198-41'!B197</f>
        <v>183.4</v>
      </c>
      <c r="C195" s="116">
        <v>818276</v>
      </c>
      <c r="D195" s="7">
        <f t="shared" si="8"/>
        <v>859190</v>
      </c>
      <c r="E195" s="116">
        <f>'Total RSA 198-41'!I197</f>
        <v>695535</v>
      </c>
      <c r="F195" s="7">
        <f t="shared" si="9"/>
        <v>658391</v>
      </c>
      <c r="G195" s="7">
        <f t="shared" si="10"/>
        <v>859190</v>
      </c>
      <c r="H195" s="7">
        <f>'Total RSA 198-41'!J197</f>
        <v>221380</v>
      </c>
    </row>
    <row r="196" spans="1:8" ht="15">
      <c r="A196" t="str">
        <f>'Total RSA 198-41'!A198</f>
        <v>Rindge</v>
      </c>
      <c r="B196" s="5">
        <f>'Total RSA 198-41'!B198</f>
        <v>776.2</v>
      </c>
      <c r="C196" s="116">
        <v>1173904</v>
      </c>
      <c r="D196" s="7">
        <f t="shared" si="8"/>
        <v>1232599</v>
      </c>
      <c r="E196" s="116">
        <f>'Total RSA 198-41'!I198</f>
        <v>1433041</v>
      </c>
      <c r="F196" s="7">
        <f t="shared" si="9"/>
        <v>1356512</v>
      </c>
      <c r="G196" s="7">
        <f t="shared" si="10"/>
        <v>1356512</v>
      </c>
      <c r="H196" s="7">
        <f>'Total RSA 198-41'!J198</f>
        <v>1338561</v>
      </c>
    </row>
    <row r="197" spans="1:8" ht="15">
      <c r="A197" t="str">
        <f>'Total RSA 198-41'!A199</f>
        <v>Rochester</v>
      </c>
      <c r="B197" s="5">
        <f>'Total RSA 198-41'!B199</f>
        <v>4326.6</v>
      </c>
      <c r="C197" s="116">
        <v>17565380</v>
      </c>
      <c r="D197" s="7">
        <f t="shared" si="8"/>
        <v>18443649</v>
      </c>
      <c r="E197" s="116">
        <f>'Total RSA 198-41'!I199</f>
        <v>20630532</v>
      </c>
      <c r="F197" s="7">
        <f t="shared" si="9"/>
        <v>19528790</v>
      </c>
      <c r="G197" s="7">
        <f t="shared" si="10"/>
        <v>19528790</v>
      </c>
      <c r="H197" s="7">
        <f>'Total RSA 198-41'!J199</f>
        <v>5215042</v>
      </c>
    </row>
    <row r="198" spans="1:8" ht="15">
      <c r="A198" t="str">
        <f>'Total RSA 198-41'!A200</f>
        <v>Rollinsford</v>
      </c>
      <c r="B198" s="5">
        <f>'Total RSA 198-41'!B200</f>
        <v>307.9</v>
      </c>
      <c r="C198" s="116">
        <v>446426</v>
      </c>
      <c r="D198" s="7">
        <f t="shared" si="8"/>
        <v>468747</v>
      </c>
      <c r="E198" s="116">
        <f>'Total RSA 198-41'!I200</f>
        <v>379462</v>
      </c>
      <c r="F198" s="7">
        <f t="shared" si="9"/>
        <v>359197</v>
      </c>
      <c r="G198" s="7">
        <f t="shared" si="10"/>
        <v>468747</v>
      </c>
      <c r="H198" s="7">
        <f>'Total RSA 198-41'!J200</f>
        <v>616788</v>
      </c>
    </row>
    <row r="199" spans="1:8" ht="15">
      <c r="A199" t="str">
        <f>'Total RSA 198-41'!A201</f>
        <v>Roxbury</v>
      </c>
      <c r="B199" s="5">
        <f>'Total RSA 198-41'!B201</f>
        <v>28.4</v>
      </c>
      <c r="C199" s="116">
        <v>48521</v>
      </c>
      <c r="D199" s="7">
        <f t="shared" si="8"/>
        <v>50947</v>
      </c>
      <c r="E199" s="116">
        <f>'Total RSA 198-41'!I201</f>
        <v>46316</v>
      </c>
      <c r="F199" s="7">
        <f t="shared" si="9"/>
        <v>43843</v>
      </c>
      <c r="G199" s="7">
        <f t="shared" si="10"/>
        <v>50947</v>
      </c>
      <c r="H199" s="7">
        <f>'Total RSA 198-41'!J201</f>
        <v>58991</v>
      </c>
    </row>
    <row r="200" spans="1:10" ht="15">
      <c r="A200" t="str">
        <f>'Total RSA 198-41'!A202</f>
        <v>Rumney</v>
      </c>
      <c r="B200" s="5">
        <f>'Total RSA 198-41'!B202</f>
        <v>230.7</v>
      </c>
      <c r="C200" s="116">
        <v>753224</v>
      </c>
      <c r="D200" s="7">
        <f aca="true" t="shared" si="11" ref="D200:D251">ROUND(C200*$D$5,0)</f>
        <v>790885</v>
      </c>
      <c r="E200" s="116">
        <f>'Total RSA 198-41'!I202</f>
        <v>816917</v>
      </c>
      <c r="F200" s="7">
        <f aca="true" t="shared" si="12" ref="F200:F251">ROUND(E200*$F$5,0)</f>
        <v>773291</v>
      </c>
      <c r="G200" s="7">
        <f aca="true" t="shared" si="13" ref="G200:G251">IF(D200&gt;F200,D200,F200)</f>
        <v>790885</v>
      </c>
      <c r="H200" s="7">
        <f>'Total RSA 198-41'!J202</f>
        <v>371425</v>
      </c>
      <c r="J200" s="129"/>
    </row>
    <row r="201" spans="1:8" ht="15">
      <c r="A201" t="str">
        <f>'Total RSA 198-41'!A203</f>
        <v>Rye</v>
      </c>
      <c r="B201" s="5">
        <f>'Total RSA 198-41'!B203</f>
        <v>683</v>
      </c>
      <c r="C201" s="116">
        <v>0</v>
      </c>
      <c r="D201" s="7">
        <f t="shared" si="11"/>
        <v>0</v>
      </c>
      <c r="E201" s="116">
        <f>'Total RSA 198-41'!I203</f>
        <v>0</v>
      </c>
      <c r="F201" s="7">
        <f t="shared" si="12"/>
        <v>0</v>
      </c>
      <c r="G201" s="7">
        <f t="shared" si="13"/>
        <v>0</v>
      </c>
      <c r="H201" s="7">
        <f>'Total RSA 198-41'!J203</f>
        <v>3987295</v>
      </c>
    </row>
    <row r="202" spans="1:8" ht="15">
      <c r="A202" t="str">
        <f>'Total RSA 198-41'!A204</f>
        <v>Salem</v>
      </c>
      <c r="B202" s="5">
        <f>'Total RSA 198-41'!B204</f>
        <v>4615.2</v>
      </c>
      <c r="C202" s="116">
        <v>4403580</v>
      </c>
      <c r="D202" s="7">
        <f t="shared" si="11"/>
        <v>4623759</v>
      </c>
      <c r="E202" s="116">
        <f>'Total RSA 198-41'!I204</f>
        <v>4550146</v>
      </c>
      <c r="F202" s="7">
        <f t="shared" si="12"/>
        <v>4307152</v>
      </c>
      <c r="G202" s="7">
        <f t="shared" si="13"/>
        <v>4623759</v>
      </c>
      <c r="H202" s="7">
        <f>'Total RSA 198-41'!J204</f>
        <v>10450722</v>
      </c>
    </row>
    <row r="203" spans="1:8" ht="15">
      <c r="A203" t="str">
        <f>'Total RSA 198-41'!A205</f>
        <v>Salisbury</v>
      </c>
      <c r="B203" s="5">
        <f>'Total RSA 198-41'!B205</f>
        <v>208.9</v>
      </c>
      <c r="C203" s="116">
        <v>483075</v>
      </c>
      <c r="D203" s="7">
        <f t="shared" si="11"/>
        <v>507229</v>
      </c>
      <c r="E203" s="116">
        <f>'Total RSA 198-41'!I205</f>
        <v>606712</v>
      </c>
      <c r="F203" s="7">
        <f t="shared" si="12"/>
        <v>574311</v>
      </c>
      <c r="G203" s="7">
        <f t="shared" si="13"/>
        <v>574311</v>
      </c>
      <c r="H203" s="7">
        <f>'Total RSA 198-41'!J205</f>
        <v>329018</v>
      </c>
    </row>
    <row r="204" spans="1:8" ht="15">
      <c r="A204" t="str">
        <f>'Total RSA 198-41'!A206</f>
        <v>Sanbornton</v>
      </c>
      <c r="B204" s="5">
        <f>'Total RSA 198-41'!B206</f>
        <v>419.8</v>
      </c>
      <c r="C204" s="116">
        <v>526203</v>
      </c>
      <c r="D204" s="7">
        <f t="shared" si="11"/>
        <v>552513</v>
      </c>
      <c r="E204" s="116">
        <f>'Total RSA 198-41'!I206</f>
        <v>578804</v>
      </c>
      <c r="F204" s="7">
        <f t="shared" si="12"/>
        <v>547894</v>
      </c>
      <c r="G204" s="7">
        <f t="shared" si="13"/>
        <v>552513</v>
      </c>
      <c r="H204" s="7">
        <f>'Total RSA 198-41'!J206</f>
        <v>906518</v>
      </c>
    </row>
    <row r="205" spans="1:8" ht="15">
      <c r="A205" t="str">
        <f>'Total RSA 198-41'!A207</f>
        <v>Sandown</v>
      </c>
      <c r="B205" s="5">
        <f>'Total RSA 198-41'!B207</f>
        <v>1190.6</v>
      </c>
      <c r="C205" s="116">
        <v>3678995</v>
      </c>
      <c r="D205" s="7">
        <f t="shared" si="11"/>
        <v>3862945</v>
      </c>
      <c r="E205" s="116">
        <f>'Total RSA 198-41'!I207</f>
        <v>5069420</v>
      </c>
      <c r="F205" s="7">
        <f t="shared" si="12"/>
        <v>4798695</v>
      </c>
      <c r="G205" s="7">
        <f t="shared" si="13"/>
        <v>4798695</v>
      </c>
      <c r="H205" s="7">
        <f>'Total RSA 198-41'!J207</f>
        <v>1319448</v>
      </c>
    </row>
    <row r="206" spans="1:8" ht="15">
      <c r="A206" t="str">
        <f>'Total RSA 198-41'!A208</f>
        <v>Sandwich</v>
      </c>
      <c r="B206" s="5">
        <f>'Total RSA 198-41'!B208</f>
        <v>156.2</v>
      </c>
      <c r="C206" s="116">
        <v>0</v>
      </c>
      <c r="D206" s="7">
        <f t="shared" si="11"/>
        <v>0</v>
      </c>
      <c r="E206" s="116">
        <f>'Total RSA 198-41'!I208</f>
        <v>0</v>
      </c>
      <c r="F206" s="7">
        <f t="shared" si="12"/>
        <v>0</v>
      </c>
      <c r="G206" s="7">
        <f t="shared" si="13"/>
        <v>0</v>
      </c>
      <c r="H206" s="7">
        <f>'Total RSA 198-41'!J208</f>
        <v>1054492</v>
      </c>
    </row>
    <row r="207" spans="1:10" ht="15">
      <c r="A207" t="str">
        <f>'Total RSA 198-41'!A209</f>
        <v>Seabrook</v>
      </c>
      <c r="B207" s="5">
        <f>'Total RSA 198-41'!B209</f>
        <v>1084.2</v>
      </c>
      <c r="C207" s="116">
        <v>1080675</v>
      </c>
      <c r="D207" s="7">
        <f t="shared" si="11"/>
        <v>1134709</v>
      </c>
      <c r="E207" s="116">
        <f>'Total RSA 198-41'!I209</f>
        <v>918574</v>
      </c>
      <c r="F207" s="7">
        <f t="shared" si="12"/>
        <v>869519</v>
      </c>
      <c r="G207" s="7">
        <f t="shared" si="13"/>
        <v>1134709</v>
      </c>
      <c r="H207" s="7">
        <f>'Total RSA 198-41'!J209</f>
        <v>3147107</v>
      </c>
      <c r="J207" s="129"/>
    </row>
    <row r="208" spans="1:8" ht="15">
      <c r="A208" t="str">
        <f>'Total RSA 198-41'!A210</f>
        <v>Sharon</v>
      </c>
      <c r="B208" s="5">
        <f>'Total RSA 198-41'!B210</f>
        <v>42</v>
      </c>
      <c r="C208" s="116">
        <v>49037</v>
      </c>
      <c r="D208" s="7">
        <f t="shared" si="11"/>
        <v>51489</v>
      </c>
      <c r="E208" s="116">
        <f>'Total RSA 198-41'!I210</f>
        <v>41681</v>
      </c>
      <c r="F208" s="7">
        <f t="shared" si="12"/>
        <v>39455</v>
      </c>
      <c r="G208" s="7">
        <f t="shared" si="13"/>
        <v>51489</v>
      </c>
      <c r="H208" s="7">
        <f>'Total RSA 198-41'!J210</f>
        <v>114937</v>
      </c>
    </row>
    <row r="209" spans="1:8" ht="15">
      <c r="A209" t="str">
        <f>'Total RSA 198-41'!A211</f>
        <v>Shelburne</v>
      </c>
      <c r="B209" s="5">
        <f>'Total RSA 198-41'!B211</f>
        <v>55.6</v>
      </c>
      <c r="C209" s="116">
        <v>99592</v>
      </c>
      <c r="D209" s="7">
        <f t="shared" si="11"/>
        <v>104572</v>
      </c>
      <c r="E209" s="116">
        <f>'Total RSA 198-41'!I211</f>
        <v>84653</v>
      </c>
      <c r="F209" s="7">
        <f t="shared" si="12"/>
        <v>80132</v>
      </c>
      <c r="G209" s="7">
        <f t="shared" si="13"/>
        <v>104572</v>
      </c>
      <c r="H209" s="7">
        <f>'Total RSA 198-41'!J211</f>
        <v>102186</v>
      </c>
    </row>
    <row r="210" spans="1:8" ht="15">
      <c r="A210" t="str">
        <f>'Total RSA 198-41'!A212</f>
        <v>Somersworth</v>
      </c>
      <c r="B210" s="5">
        <f>'Total RSA 198-41'!B212</f>
        <v>1615.5</v>
      </c>
      <c r="C210" s="116">
        <v>5863670</v>
      </c>
      <c r="D210" s="7">
        <f t="shared" si="11"/>
        <v>6156854</v>
      </c>
      <c r="E210" s="116">
        <f>'Total RSA 198-41'!I212</f>
        <v>6695612</v>
      </c>
      <c r="F210" s="7">
        <f t="shared" si="12"/>
        <v>6338043</v>
      </c>
      <c r="G210" s="7">
        <f t="shared" si="13"/>
        <v>6338043</v>
      </c>
      <c r="H210" s="7">
        <f>'Total RSA 198-41'!J212</f>
        <v>2085018</v>
      </c>
    </row>
    <row r="211" spans="1:8" ht="15">
      <c r="A211" t="str">
        <f>'Total RSA 198-41'!A213</f>
        <v>South Hampton</v>
      </c>
      <c r="B211" s="5">
        <f>'Total RSA 198-41'!B213</f>
        <v>128.4</v>
      </c>
      <c r="C211" s="116">
        <v>94373</v>
      </c>
      <c r="D211" s="7">
        <f t="shared" si="11"/>
        <v>99092</v>
      </c>
      <c r="E211" s="116">
        <f>'Total RSA 198-41'!I213</f>
        <v>80217</v>
      </c>
      <c r="F211" s="7">
        <f t="shared" si="12"/>
        <v>75933</v>
      </c>
      <c r="G211" s="7">
        <f t="shared" si="13"/>
        <v>99092</v>
      </c>
      <c r="H211" s="7">
        <f>'Total RSA 198-41'!J213</f>
        <v>311507</v>
      </c>
    </row>
    <row r="212" spans="1:8" ht="15">
      <c r="A212" t="str">
        <f>'Total RSA 198-41'!A214</f>
        <v>Springfield</v>
      </c>
      <c r="B212" s="5">
        <f>'Total RSA 198-41'!B214</f>
        <v>200.2</v>
      </c>
      <c r="C212" s="116">
        <v>372486</v>
      </c>
      <c r="D212" s="7">
        <f t="shared" si="11"/>
        <v>391110</v>
      </c>
      <c r="E212" s="116">
        <f>'Total RSA 198-41'!I214</f>
        <v>350209</v>
      </c>
      <c r="F212" s="7">
        <f t="shared" si="12"/>
        <v>331507</v>
      </c>
      <c r="G212" s="7">
        <f t="shared" si="13"/>
        <v>391110</v>
      </c>
      <c r="H212" s="7">
        <f>'Total RSA 198-41'!J214</f>
        <v>435102</v>
      </c>
    </row>
    <row r="213" spans="1:8" ht="15">
      <c r="A213" t="str">
        <f>'Total RSA 198-41'!A215</f>
        <v>Stark</v>
      </c>
      <c r="B213" s="5">
        <f>'Total RSA 198-41'!B215</f>
        <v>83.9</v>
      </c>
      <c r="C213" s="116">
        <v>335437</v>
      </c>
      <c r="D213" s="7">
        <f t="shared" si="11"/>
        <v>352209</v>
      </c>
      <c r="E213" s="116">
        <f>'Total RSA 198-41'!I215</f>
        <v>285121</v>
      </c>
      <c r="F213" s="7">
        <f t="shared" si="12"/>
        <v>269895</v>
      </c>
      <c r="G213" s="7">
        <f t="shared" si="13"/>
        <v>352209</v>
      </c>
      <c r="H213" s="7">
        <f>'Total RSA 198-41'!J215</f>
        <v>112873</v>
      </c>
    </row>
    <row r="214" spans="1:8" ht="15">
      <c r="A214" t="str">
        <f>'Total RSA 198-41'!A216</f>
        <v>Stewartstown</v>
      </c>
      <c r="B214" s="5">
        <f>'Total RSA 198-41'!B216</f>
        <v>132.9</v>
      </c>
      <c r="C214" s="116">
        <v>530404</v>
      </c>
      <c r="D214" s="7">
        <f t="shared" si="11"/>
        <v>556924</v>
      </c>
      <c r="E214" s="116">
        <f>'Total RSA 198-41'!I216</f>
        <v>550201</v>
      </c>
      <c r="F214" s="7">
        <f t="shared" si="12"/>
        <v>520818</v>
      </c>
      <c r="G214" s="7">
        <f t="shared" si="13"/>
        <v>556924</v>
      </c>
      <c r="H214" s="7">
        <f>'Total RSA 198-41'!J216</f>
        <v>154935</v>
      </c>
    </row>
    <row r="215" spans="1:8" ht="15">
      <c r="A215" t="str">
        <f>'Total RSA 198-41'!A217</f>
        <v>Stoddard</v>
      </c>
      <c r="B215" s="5">
        <f>'Total RSA 198-41'!B217</f>
        <v>118.8</v>
      </c>
      <c r="C215" s="116">
        <v>0</v>
      </c>
      <c r="D215" s="7">
        <f t="shared" si="11"/>
        <v>0</v>
      </c>
      <c r="E215" s="116">
        <f>'Total RSA 198-41'!I217</f>
        <v>0</v>
      </c>
      <c r="F215" s="7">
        <f t="shared" si="12"/>
        <v>0</v>
      </c>
      <c r="G215" s="7">
        <f t="shared" si="13"/>
        <v>0</v>
      </c>
      <c r="H215" s="7">
        <f>'Total RSA 198-41'!J217</f>
        <v>604211</v>
      </c>
    </row>
    <row r="216" spans="1:8" ht="15">
      <c r="A216" t="str">
        <f>'Total RSA 198-41'!A218</f>
        <v>Strafford</v>
      </c>
      <c r="B216" s="5">
        <f>'Total RSA 198-41'!B218</f>
        <v>771.4</v>
      </c>
      <c r="C216" s="116">
        <v>2163026</v>
      </c>
      <c r="D216" s="7">
        <f t="shared" si="11"/>
        <v>2271177</v>
      </c>
      <c r="E216" s="116">
        <f>'Total RSA 198-41'!I218</f>
        <v>2352203</v>
      </c>
      <c r="F216" s="7">
        <f t="shared" si="12"/>
        <v>2226587</v>
      </c>
      <c r="G216" s="7">
        <f t="shared" si="13"/>
        <v>2271177</v>
      </c>
      <c r="H216" s="7">
        <f>'Total RSA 198-41'!J218</f>
        <v>1042689</v>
      </c>
    </row>
    <row r="217" spans="1:8" ht="15">
      <c r="A217" t="str">
        <f>'Total RSA 198-41'!A219</f>
        <v>Stratford</v>
      </c>
      <c r="B217" s="5">
        <f>'Total RSA 198-41'!B219</f>
        <v>122.1</v>
      </c>
      <c r="C217" s="116">
        <v>779126</v>
      </c>
      <c r="D217" s="7">
        <f t="shared" si="11"/>
        <v>818082</v>
      </c>
      <c r="E217" s="116">
        <f>'Total RSA 198-41'!I219</f>
        <v>851512</v>
      </c>
      <c r="F217" s="7">
        <f t="shared" si="12"/>
        <v>806038</v>
      </c>
      <c r="G217" s="7">
        <f t="shared" si="13"/>
        <v>818082</v>
      </c>
      <c r="H217" s="7">
        <f>'Total RSA 198-41'!J219</f>
        <v>98880</v>
      </c>
    </row>
    <row r="218" spans="1:10" ht="15">
      <c r="A218" t="str">
        <f>'Total RSA 198-41'!A220</f>
        <v>Stratham</v>
      </c>
      <c r="B218" s="5">
        <f>'Total RSA 198-41'!B220</f>
        <v>1304.1</v>
      </c>
      <c r="C218" s="116">
        <v>1217382</v>
      </c>
      <c r="D218" s="7">
        <f t="shared" si="11"/>
        <v>1278251</v>
      </c>
      <c r="E218" s="116">
        <f>'Total RSA 198-41'!I220</f>
        <v>1034775</v>
      </c>
      <c r="F218" s="7">
        <f t="shared" si="12"/>
        <v>979514</v>
      </c>
      <c r="G218" s="7">
        <f t="shared" si="13"/>
        <v>1278251</v>
      </c>
      <c r="H218" s="7">
        <f>'Total RSA 198-41'!J220</f>
        <v>2642899</v>
      </c>
      <c r="J218" s="129"/>
    </row>
    <row r="219" spans="1:8" ht="15">
      <c r="A219" t="str">
        <f>'Total RSA 198-41'!A221</f>
        <v>Success</v>
      </c>
      <c r="B219" s="5">
        <f>'Total RSA 198-41'!B221</f>
        <v>0</v>
      </c>
      <c r="C219" s="116">
        <v>0</v>
      </c>
      <c r="D219" s="7">
        <f t="shared" si="11"/>
        <v>0</v>
      </c>
      <c r="E219" s="116">
        <f>'Total RSA 198-41'!I221</f>
        <v>0</v>
      </c>
      <c r="F219" s="7">
        <f t="shared" si="12"/>
        <v>0</v>
      </c>
      <c r="G219" s="7">
        <f t="shared" si="13"/>
        <v>0</v>
      </c>
      <c r="H219" s="7">
        <f>'Total RSA 198-41'!J221</f>
        <v>17121</v>
      </c>
    </row>
    <row r="220" spans="1:10" ht="15">
      <c r="A220" t="str">
        <f>'Total RSA 198-41'!A222</f>
        <v>Sugar Hill</v>
      </c>
      <c r="B220" s="5">
        <f>'Total RSA 198-41'!B222</f>
        <v>57.6</v>
      </c>
      <c r="C220" s="116">
        <v>0</v>
      </c>
      <c r="D220" s="7">
        <f t="shared" si="11"/>
        <v>0</v>
      </c>
      <c r="E220" s="116">
        <f>'Total RSA 198-41'!I222</f>
        <v>0</v>
      </c>
      <c r="F220" s="7">
        <f t="shared" si="12"/>
        <v>0</v>
      </c>
      <c r="G220" s="7">
        <f t="shared" si="13"/>
        <v>0</v>
      </c>
      <c r="H220" s="7">
        <f>'Total RSA 198-41'!J222</f>
        <v>324101</v>
      </c>
      <c r="J220" s="129"/>
    </row>
    <row r="221" spans="1:8" ht="15">
      <c r="A221" t="str">
        <f>'Total RSA 198-41'!A223</f>
        <v>Sullivan</v>
      </c>
      <c r="B221" s="5">
        <f>'Total RSA 198-41'!B223</f>
        <v>112</v>
      </c>
      <c r="C221" s="116">
        <v>452477</v>
      </c>
      <c r="D221" s="7">
        <f t="shared" si="11"/>
        <v>475101</v>
      </c>
      <c r="E221" s="116">
        <f>'Total RSA 198-41'!I223</f>
        <v>553897</v>
      </c>
      <c r="F221" s="7">
        <f t="shared" si="12"/>
        <v>524317</v>
      </c>
      <c r="G221" s="7">
        <f t="shared" si="13"/>
        <v>524317</v>
      </c>
      <c r="H221" s="7">
        <f>'Total RSA 198-41'!J223</f>
        <v>100213</v>
      </c>
    </row>
    <row r="222" spans="1:8" ht="15">
      <c r="A222" t="str">
        <f>'Total RSA 198-41'!A224</f>
        <v>Sunapee</v>
      </c>
      <c r="B222" s="5">
        <f>'Total RSA 198-41'!B224</f>
        <v>507.6</v>
      </c>
      <c r="C222" s="116">
        <v>0</v>
      </c>
      <c r="D222" s="7">
        <f t="shared" si="11"/>
        <v>0</v>
      </c>
      <c r="E222" s="116">
        <f>'Total RSA 198-41'!I224</f>
        <v>0</v>
      </c>
      <c r="F222" s="7">
        <f t="shared" si="12"/>
        <v>0</v>
      </c>
      <c r="G222" s="7">
        <f t="shared" si="13"/>
        <v>0</v>
      </c>
      <c r="H222" s="7">
        <f>'Total RSA 198-41'!J224</f>
        <v>2437592</v>
      </c>
    </row>
    <row r="223" spans="1:8" ht="15">
      <c r="A223" t="str">
        <f>'Total RSA 198-41'!A225</f>
        <v>Surry</v>
      </c>
      <c r="B223" s="5">
        <f>'Total RSA 198-41'!B225</f>
        <v>75.2</v>
      </c>
      <c r="C223" s="116">
        <v>104334</v>
      </c>
      <c r="D223" s="7">
        <f t="shared" si="11"/>
        <v>109551</v>
      </c>
      <c r="E223" s="116">
        <f>'Total RSA 198-41'!I225</f>
        <v>88684</v>
      </c>
      <c r="F223" s="7">
        <f t="shared" si="12"/>
        <v>83948</v>
      </c>
      <c r="G223" s="7">
        <f t="shared" si="13"/>
        <v>109551</v>
      </c>
      <c r="H223" s="7">
        <f>'Total RSA 198-41'!J225</f>
        <v>156689</v>
      </c>
    </row>
    <row r="224" spans="1:8" ht="15">
      <c r="A224" t="str">
        <f>'Total RSA 198-41'!A226</f>
        <v>Sutton</v>
      </c>
      <c r="B224" s="5">
        <f>'Total RSA 198-41'!B226</f>
        <v>277.4</v>
      </c>
      <c r="C224" s="116">
        <v>314542</v>
      </c>
      <c r="D224" s="7">
        <f t="shared" si="11"/>
        <v>330269</v>
      </c>
      <c r="E224" s="116">
        <f>'Total RSA 198-41'!I226</f>
        <v>309571</v>
      </c>
      <c r="F224" s="7">
        <f t="shared" si="12"/>
        <v>293039</v>
      </c>
      <c r="G224" s="7">
        <f t="shared" si="13"/>
        <v>330269</v>
      </c>
      <c r="H224" s="7">
        <f>'Total RSA 198-41'!J226</f>
        <v>622317</v>
      </c>
    </row>
    <row r="225" spans="1:8" ht="15">
      <c r="A225" t="str">
        <f>'Total RSA 198-41'!A227</f>
        <v>Swanzey</v>
      </c>
      <c r="B225" s="5">
        <f>'Total RSA 198-41'!B227</f>
        <v>1116.5</v>
      </c>
      <c r="C225" s="116">
        <v>4802767</v>
      </c>
      <c r="D225" s="7">
        <f t="shared" si="11"/>
        <v>5042905</v>
      </c>
      <c r="E225" s="116">
        <f>'Total RSA 198-41'!I227</f>
        <v>5247526</v>
      </c>
      <c r="F225" s="7">
        <f t="shared" si="12"/>
        <v>4967290</v>
      </c>
      <c r="G225" s="7">
        <f t="shared" si="13"/>
        <v>5042905</v>
      </c>
      <c r="H225" s="7">
        <f>'Total RSA 198-41'!J227</f>
        <v>1207275</v>
      </c>
    </row>
    <row r="226" spans="1:8" ht="15">
      <c r="A226" t="str">
        <f>'Total RSA 198-41'!A228</f>
        <v>Tamworth</v>
      </c>
      <c r="B226" s="5">
        <f>'Total RSA 198-41'!B228</f>
        <v>352.1</v>
      </c>
      <c r="C226" s="116">
        <v>517136</v>
      </c>
      <c r="D226" s="7">
        <f t="shared" si="11"/>
        <v>542993</v>
      </c>
      <c r="E226" s="116">
        <f>'Total RSA 198-41'!I228</f>
        <v>520657</v>
      </c>
      <c r="F226" s="7">
        <f t="shared" si="12"/>
        <v>492852</v>
      </c>
      <c r="G226" s="7">
        <f t="shared" si="13"/>
        <v>542993</v>
      </c>
      <c r="H226" s="7">
        <f>'Total RSA 198-41'!J228</f>
        <v>824786</v>
      </c>
    </row>
    <row r="227" spans="1:8" ht="15">
      <c r="A227" t="str">
        <f>'Total RSA 198-41'!A229</f>
        <v>Temple</v>
      </c>
      <c r="B227" s="5">
        <f>'Total RSA 198-41'!B229</f>
        <v>235.1</v>
      </c>
      <c r="C227" s="116">
        <v>498343</v>
      </c>
      <c r="D227" s="7">
        <f t="shared" si="11"/>
        <v>523260</v>
      </c>
      <c r="E227" s="116">
        <f>'Total RSA 198-41'!I229</f>
        <v>642601</v>
      </c>
      <c r="F227" s="7">
        <f t="shared" si="12"/>
        <v>608284</v>
      </c>
      <c r="G227" s="7">
        <f t="shared" si="13"/>
        <v>608284</v>
      </c>
      <c r="H227" s="7">
        <f>'Total RSA 198-41'!J229</f>
        <v>338161</v>
      </c>
    </row>
    <row r="228" spans="1:10" ht="15">
      <c r="A228" t="str">
        <f>'Total RSA 198-41'!A230</f>
        <v>Thornton</v>
      </c>
      <c r="B228" s="5">
        <f>'Total RSA 198-41'!B230</f>
        <v>276.4</v>
      </c>
      <c r="C228" s="116">
        <v>416435</v>
      </c>
      <c r="D228" s="7">
        <f t="shared" si="11"/>
        <v>437257</v>
      </c>
      <c r="E228" s="116">
        <f>'Total RSA 198-41'!I230</f>
        <v>437160</v>
      </c>
      <c r="F228" s="7">
        <f t="shared" si="12"/>
        <v>413814</v>
      </c>
      <c r="G228" s="7">
        <f t="shared" si="13"/>
        <v>437257</v>
      </c>
      <c r="H228" s="7">
        <f>'Total RSA 198-41'!J230</f>
        <v>752025</v>
      </c>
      <c r="J228" s="129"/>
    </row>
    <row r="229" spans="1:8" ht="15">
      <c r="A229" t="str">
        <f>'Total RSA 198-41'!A231</f>
        <v>Tilton</v>
      </c>
      <c r="B229" s="5">
        <f>'Total RSA 198-41'!B231</f>
        <v>463.1</v>
      </c>
      <c r="C229" s="116">
        <v>896159</v>
      </c>
      <c r="D229" s="7">
        <f t="shared" si="11"/>
        <v>940967</v>
      </c>
      <c r="E229" s="116">
        <f>'Total RSA 198-41'!I231</f>
        <v>907375</v>
      </c>
      <c r="F229" s="7">
        <f t="shared" si="12"/>
        <v>858918</v>
      </c>
      <c r="G229" s="7">
        <f t="shared" si="13"/>
        <v>940967</v>
      </c>
      <c r="H229" s="7">
        <f>'Total RSA 198-41'!J231</f>
        <v>1199912</v>
      </c>
    </row>
    <row r="230" spans="1:8" ht="15">
      <c r="A230" t="str">
        <f>'Total RSA 198-41'!A232</f>
        <v>Troy</v>
      </c>
      <c r="B230" s="5">
        <f>'Total RSA 198-41'!B232</f>
        <v>348.9</v>
      </c>
      <c r="C230" s="116">
        <v>1887035</v>
      </c>
      <c r="D230" s="7">
        <f t="shared" si="11"/>
        <v>1981387</v>
      </c>
      <c r="E230" s="116">
        <f>'Total RSA 198-41'!I232</f>
        <v>2191509</v>
      </c>
      <c r="F230" s="7">
        <f t="shared" si="12"/>
        <v>2074475</v>
      </c>
      <c r="G230" s="7">
        <f t="shared" si="13"/>
        <v>2074475</v>
      </c>
      <c r="H230" s="7">
        <f>'Total RSA 198-41'!J232</f>
        <v>300705</v>
      </c>
    </row>
    <row r="231" spans="1:8" ht="15">
      <c r="A231" t="str">
        <f>'Total RSA 198-41'!A233</f>
        <v>Tuftonboro</v>
      </c>
      <c r="B231" s="5">
        <f>'Total RSA 198-41'!B233</f>
        <v>313.5</v>
      </c>
      <c r="C231" s="116">
        <v>0</v>
      </c>
      <c r="D231" s="7">
        <f t="shared" si="11"/>
        <v>0</v>
      </c>
      <c r="E231" s="116">
        <f>'Total RSA 198-41'!I233</f>
        <v>0</v>
      </c>
      <c r="F231" s="7">
        <f t="shared" si="12"/>
        <v>0</v>
      </c>
      <c r="G231" s="7">
        <f t="shared" si="13"/>
        <v>0</v>
      </c>
      <c r="H231" s="7">
        <f>'Total RSA 198-41'!J233</f>
        <v>2297226</v>
      </c>
    </row>
    <row r="232" spans="1:8" ht="15">
      <c r="A232" t="str">
        <f>'Total RSA 198-41'!A234</f>
        <v>Unity</v>
      </c>
      <c r="B232" s="5">
        <f>'Total RSA 198-41'!B234</f>
        <v>177.3</v>
      </c>
      <c r="C232" s="116">
        <v>813021</v>
      </c>
      <c r="D232" s="7">
        <f t="shared" si="11"/>
        <v>853672</v>
      </c>
      <c r="E232" s="116">
        <f>'Total RSA 198-41'!I234</f>
        <v>691068</v>
      </c>
      <c r="F232" s="7">
        <f t="shared" si="12"/>
        <v>654163</v>
      </c>
      <c r="G232" s="7">
        <f t="shared" si="13"/>
        <v>853672</v>
      </c>
      <c r="H232" s="7">
        <f>'Total RSA 198-41'!J234</f>
        <v>284680</v>
      </c>
    </row>
    <row r="233" spans="1:8" ht="15">
      <c r="A233" t="str">
        <f>'Total RSA 198-41'!A235</f>
        <v>Wakefield</v>
      </c>
      <c r="B233" s="5">
        <f>'Total RSA 198-41'!B235</f>
        <v>748</v>
      </c>
      <c r="C233" s="116">
        <v>1199324</v>
      </c>
      <c r="D233" s="7">
        <f t="shared" si="11"/>
        <v>1259290</v>
      </c>
      <c r="E233" s="116">
        <f>'Total RSA 198-41'!I235</f>
        <v>1019425</v>
      </c>
      <c r="F233" s="7">
        <f t="shared" si="12"/>
        <v>964984</v>
      </c>
      <c r="G233" s="7">
        <f t="shared" si="13"/>
        <v>1259290</v>
      </c>
      <c r="H233" s="7">
        <f>'Total RSA 198-41'!J235</f>
        <v>2256788</v>
      </c>
    </row>
    <row r="234" spans="1:8" ht="15">
      <c r="A234" t="str">
        <f>'Total RSA 198-41'!A236</f>
        <v>Walpole</v>
      </c>
      <c r="B234" s="5">
        <f>'Total RSA 198-41'!B236</f>
        <v>548.6</v>
      </c>
      <c r="C234" s="116">
        <v>1154725</v>
      </c>
      <c r="D234" s="7">
        <f t="shared" si="11"/>
        <v>1212461</v>
      </c>
      <c r="E234" s="116">
        <f>'Total RSA 198-41'!I236</f>
        <v>981516</v>
      </c>
      <c r="F234" s="7">
        <f t="shared" si="12"/>
        <v>929100</v>
      </c>
      <c r="G234" s="7">
        <f t="shared" si="13"/>
        <v>1212461</v>
      </c>
      <c r="H234" s="7">
        <f>'Total RSA 198-41'!J236</f>
        <v>941176</v>
      </c>
    </row>
    <row r="235" spans="1:8" ht="15">
      <c r="A235" t="str">
        <f>'Total RSA 198-41'!A237</f>
        <v>Warner</v>
      </c>
      <c r="B235" s="5">
        <f>'Total RSA 198-41'!B237</f>
        <v>410.5</v>
      </c>
      <c r="C235" s="116">
        <v>951952</v>
      </c>
      <c r="D235" s="7">
        <f t="shared" si="11"/>
        <v>999550</v>
      </c>
      <c r="E235" s="116">
        <f>'Total RSA 198-41'!I237</f>
        <v>1170108</v>
      </c>
      <c r="F235" s="7">
        <f t="shared" si="12"/>
        <v>1107620</v>
      </c>
      <c r="G235" s="7">
        <f t="shared" si="13"/>
        <v>1107620</v>
      </c>
      <c r="H235" s="7">
        <f>'Total RSA 198-41'!J237</f>
        <v>608168</v>
      </c>
    </row>
    <row r="236" spans="1:8" ht="15">
      <c r="A236" t="str">
        <f>'Total RSA 198-41'!A238</f>
        <v>Warren</v>
      </c>
      <c r="B236" s="5">
        <f>'Total RSA 198-41'!B238</f>
        <v>142.9</v>
      </c>
      <c r="C236" s="116">
        <v>673679</v>
      </c>
      <c r="D236" s="7">
        <f t="shared" si="11"/>
        <v>707363</v>
      </c>
      <c r="E236" s="116">
        <f>'Total RSA 198-41'!I238</f>
        <v>801753</v>
      </c>
      <c r="F236" s="7">
        <f t="shared" si="12"/>
        <v>758937</v>
      </c>
      <c r="G236" s="7">
        <f t="shared" si="13"/>
        <v>758937</v>
      </c>
      <c r="H236" s="7">
        <f>'Total RSA 198-41'!J238</f>
        <v>155952</v>
      </c>
    </row>
    <row r="237" spans="1:8" ht="15">
      <c r="A237" t="str">
        <f>'Total RSA 198-41'!A239</f>
        <v>Washington</v>
      </c>
      <c r="B237" s="5">
        <f>'Total RSA 198-41'!B239</f>
        <v>170.4</v>
      </c>
      <c r="C237" s="116">
        <v>78225</v>
      </c>
      <c r="D237" s="7">
        <f t="shared" si="11"/>
        <v>82136</v>
      </c>
      <c r="E237" s="116">
        <f>'Total RSA 198-41'!I239</f>
        <v>66491</v>
      </c>
      <c r="F237" s="7">
        <f t="shared" si="12"/>
        <v>62940</v>
      </c>
      <c r="G237" s="7">
        <f t="shared" si="13"/>
        <v>82136</v>
      </c>
      <c r="H237" s="7">
        <f>'Total RSA 198-41'!J239</f>
        <v>573602</v>
      </c>
    </row>
    <row r="238" spans="1:8" ht="15">
      <c r="A238" t="str">
        <f>'Total RSA 198-41'!A240</f>
        <v>Waterville Valley</v>
      </c>
      <c r="B238" s="5">
        <f>'Total RSA 198-41'!B240</f>
        <v>34.3</v>
      </c>
      <c r="C238" s="116">
        <v>0</v>
      </c>
      <c r="D238" s="7">
        <f t="shared" si="11"/>
        <v>0</v>
      </c>
      <c r="E238" s="116">
        <f>'Total RSA 198-41'!I240</f>
        <v>0</v>
      </c>
      <c r="F238" s="7">
        <f t="shared" si="12"/>
        <v>0</v>
      </c>
      <c r="G238" s="7">
        <f t="shared" si="13"/>
        <v>0</v>
      </c>
      <c r="H238" s="7">
        <f>'Total RSA 198-41'!J240</f>
        <v>875825</v>
      </c>
    </row>
    <row r="239" spans="1:10" ht="15">
      <c r="A239" t="str">
        <f>'Total RSA 198-41'!A241</f>
        <v>Weare</v>
      </c>
      <c r="B239" s="5">
        <f>'Total RSA 198-41'!B241</f>
        <v>1802.3</v>
      </c>
      <c r="C239" s="116">
        <v>6284961</v>
      </c>
      <c r="D239" s="7">
        <f t="shared" si="11"/>
        <v>6599209</v>
      </c>
      <c r="E239" s="116">
        <f>'Total RSA 198-41'!I241</f>
        <v>8159931</v>
      </c>
      <c r="F239" s="7">
        <f t="shared" si="12"/>
        <v>7724162</v>
      </c>
      <c r="G239" s="7">
        <f t="shared" si="13"/>
        <v>7724162</v>
      </c>
      <c r="H239" s="7">
        <f>'Total RSA 198-41'!J241</f>
        <v>1830381</v>
      </c>
      <c r="J239" s="129"/>
    </row>
    <row r="240" spans="1:8" ht="15">
      <c r="A240" t="str">
        <f>'Total RSA 198-41'!A242</f>
        <v>Webster</v>
      </c>
      <c r="B240" s="5">
        <f>'Total RSA 198-41'!B242</f>
        <v>267.5</v>
      </c>
      <c r="C240" s="116">
        <v>400575</v>
      </c>
      <c r="D240" s="7">
        <f t="shared" si="11"/>
        <v>420604</v>
      </c>
      <c r="E240" s="116">
        <f>'Total RSA 198-41'!I242</f>
        <v>517418</v>
      </c>
      <c r="F240" s="7">
        <f t="shared" si="12"/>
        <v>489786</v>
      </c>
      <c r="G240" s="7">
        <f t="shared" si="13"/>
        <v>489786</v>
      </c>
      <c r="H240" s="7">
        <f>'Total RSA 198-41'!J242</f>
        <v>448458</v>
      </c>
    </row>
    <row r="241" spans="1:10" ht="15">
      <c r="A241" t="str">
        <f>'Total RSA 198-41'!A243</f>
        <v>Wentworth</v>
      </c>
      <c r="B241" s="5">
        <f>'Total RSA 198-41'!B243</f>
        <v>129.9</v>
      </c>
      <c r="C241" s="116">
        <v>604903</v>
      </c>
      <c r="D241" s="7">
        <f t="shared" si="11"/>
        <v>635148</v>
      </c>
      <c r="E241" s="116">
        <f>'Total RSA 198-41'!I243</f>
        <v>514168</v>
      </c>
      <c r="F241" s="7">
        <f t="shared" si="12"/>
        <v>486710</v>
      </c>
      <c r="G241" s="7">
        <f t="shared" si="13"/>
        <v>635148</v>
      </c>
      <c r="H241" s="7">
        <f>'Total RSA 198-41'!J243</f>
        <v>210331</v>
      </c>
      <c r="J241" s="129"/>
    </row>
    <row r="242" spans="1:8" ht="15">
      <c r="A242" t="str">
        <f>'Total RSA 198-41'!A244</f>
        <v>Wentworth Location</v>
      </c>
      <c r="B242" s="5">
        <f>'Total RSA 198-41'!B244</f>
        <v>4</v>
      </c>
      <c r="C242" s="116">
        <v>0</v>
      </c>
      <c r="D242" s="7">
        <f t="shared" si="11"/>
        <v>0</v>
      </c>
      <c r="E242" s="116">
        <f>'Total RSA 198-41'!I244</f>
        <v>0</v>
      </c>
      <c r="F242" s="7">
        <f t="shared" si="12"/>
        <v>0</v>
      </c>
      <c r="G242" s="7">
        <f t="shared" si="13"/>
        <v>0</v>
      </c>
      <c r="H242" s="7">
        <f>'Total RSA 198-41'!J244</f>
        <v>18766</v>
      </c>
    </row>
    <row r="243" spans="1:8" ht="15">
      <c r="A243" t="str">
        <f>'Total RSA 198-41'!A245</f>
        <v>Westmoreland</v>
      </c>
      <c r="B243" s="5">
        <f>'Total RSA 198-41'!B245</f>
        <v>213.3</v>
      </c>
      <c r="C243" s="116">
        <v>601430</v>
      </c>
      <c r="D243" s="7">
        <f t="shared" si="11"/>
        <v>631502</v>
      </c>
      <c r="E243" s="116">
        <f>'Total RSA 198-41'!I245</f>
        <v>511216</v>
      </c>
      <c r="F243" s="7">
        <f t="shared" si="12"/>
        <v>483915</v>
      </c>
      <c r="G243" s="7">
        <f t="shared" si="13"/>
        <v>631502</v>
      </c>
      <c r="H243" s="7">
        <f>'Total RSA 198-41'!J245</f>
        <v>373292</v>
      </c>
    </row>
    <row r="244" spans="1:8" ht="15">
      <c r="A244" t="str">
        <f>'Total RSA 198-41'!A246</f>
        <v>Whitefield</v>
      </c>
      <c r="B244" s="5">
        <f>'Total RSA 198-41'!B246</f>
        <v>324.4</v>
      </c>
      <c r="C244" s="116">
        <v>1454810</v>
      </c>
      <c r="D244" s="7">
        <f t="shared" si="11"/>
        <v>1527551</v>
      </c>
      <c r="E244" s="116">
        <f>'Total RSA 198-41'!I246</f>
        <v>1343416</v>
      </c>
      <c r="F244" s="7">
        <f t="shared" si="12"/>
        <v>1271673</v>
      </c>
      <c r="G244" s="7">
        <f t="shared" si="13"/>
        <v>1527551</v>
      </c>
      <c r="H244" s="7">
        <f>'Total RSA 198-41'!J246</f>
        <v>401332</v>
      </c>
    </row>
    <row r="245" spans="1:8" ht="15">
      <c r="A245" t="str">
        <f>'Total RSA 198-41'!A247</f>
        <v>Wilmot</v>
      </c>
      <c r="B245" s="5">
        <f>'Total RSA 198-41'!B247</f>
        <v>217.2</v>
      </c>
      <c r="C245" s="116">
        <v>354029</v>
      </c>
      <c r="D245" s="7">
        <f t="shared" si="11"/>
        <v>371730</v>
      </c>
      <c r="E245" s="116">
        <f>'Total RSA 198-41'!I247</f>
        <v>300925</v>
      </c>
      <c r="F245" s="7">
        <f t="shared" si="12"/>
        <v>284855</v>
      </c>
      <c r="G245" s="7">
        <f t="shared" si="13"/>
        <v>371730</v>
      </c>
      <c r="H245" s="7">
        <f>'Total RSA 198-41'!J247</f>
        <v>401916</v>
      </c>
    </row>
    <row r="246" spans="1:10" ht="15">
      <c r="A246" t="str">
        <f>'Total RSA 198-41'!A248</f>
        <v>Wilton</v>
      </c>
      <c r="B246" s="5">
        <f>'Total RSA 198-41'!B248</f>
        <v>570.9</v>
      </c>
      <c r="C246" s="116">
        <v>722444</v>
      </c>
      <c r="D246" s="7">
        <f t="shared" si="11"/>
        <v>758566</v>
      </c>
      <c r="E246" s="116">
        <f>'Total RSA 198-41'!I248</f>
        <v>1130326</v>
      </c>
      <c r="F246" s="7">
        <f t="shared" si="12"/>
        <v>1069963</v>
      </c>
      <c r="G246" s="7">
        <f t="shared" si="13"/>
        <v>1069963</v>
      </c>
      <c r="H246" s="7">
        <f>'Total RSA 198-41'!J248</f>
        <v>930184</v>
      </c>
      <c r="J246" s="129"/>
    </row>
    <row r="247" spans="1:8" ht="15">
      <c r="A247" t="str">
        <f>'Total RSA 198-41'!A249</f>
        <v>Winchester</v>
      </c>
      <c r="B247" s="5">
        <f>'Total RSA 198-41'!B249</f>
        <v>599.4</v>
      </c>
      <c r="C247" s="116">
        <v>3361553</v>
      </c>
      <c r="D247" s="7">
        <f t="shared" si="11"/>
        <v>3529631</v>
      </c>
      <c r="E247" s="116">
        <f>'Total RSA 198-41'!I249</f>
        <v>3441234</v>
      </c>
      <c r="F247" s="7">
        <f t="shared" si="12"/>
        <v>3257460</v>
      </c>
      <c r="G247" s="7">
        <f t="shared" si="13"/>
        <v>3529631</v>
      </c>
      <c r="H247" s="7">
        <f>'Total RSA 198-41'!J249</f>
        <v>599565</v>
      </c>
    </row>
    <row r="248" spans="1:8" ht="15">
      <c r="A248" t="str">
        <f>'Total RSA 198-41'!A250</f>
        <v>Windham</v>
      </c>
      <c r="B248" s="5">
        <f>'Total RSA 198-41'!B250</f>
        <v>2209.5</v>
      </c>
      <c r="C248" s="116">
        <v>1982264</v>
      </c>
      <c r="D248" s="7">
        <f t="shared" si="11"/>
        <v>2081377</v>
      </c>
      <c r="E248" s="116">
        <f>'Total RSA 198-41'!I250</f>
        <v>1684924</v>
      </c>
      <c r="F248" s="7">
        <f t="shared" si="12"/>
        <v>1594943</v>
      </c>
      <c r="G248" s="7">
        <f t="shared" si="13"/>
        <v>2081377</v>
      </c>
      <c r="H248" s="7">
        <f>'Total RSA 198-41'!J250</f>
        <v>4865562</v>
      </c>
    </row>
    <row r="249" spans="1:8" ht="15">
      <c r="A249" t="str">
        <f>'Total RSA 198-41'!A251</f>
        <v>Windsor</v>
      </c>
      <c r="B249" s="5">
        <f>'Total RSA 198-41'!B251</f>
        <v>30.9</v>
      </c>
      <c r="C249" s="116">
        <v>89580</v>
      </c>
      <c r="D249" s="7">
        <f t="shared" si="11"/>
        <v>94059</v>
      </c>
      <c r="E249" s="116">
        <f>'Total RSA 198-41'!I251</f>
        <v>76143</v>
      </c>
      <c r="F249" s="7">
        <f t="shared" si="12"/>
        <v>72077</v>
      </c>
      <c r="G249" s="7">
        <f t="shared" si="13"/>
        <v>94059</v>
      </c>
      <c r="H249" s="7">
        <f>'Total RSA 198-41'!J251</f>
        <v>61621</v>
      </c>
    </row>
    <row r="250" spans="1:8" ht="15">
      <c r="A250" t="str">
        <f>'Total RSA 198-41'!A252</f>
        <v>Wolfeboro</v>
      </c>
      <c r="B250" s="5">
        <f>'Total RSA 198-41'!B252</f>
        <v>887.5</v>
      </c>
      <c r="C250" s="116">
        <v>0</v>
      </c>
      <c r="D250" s="7">
        <f t="shared" si="11"/>
        <v>0</v>
      </c>
      <c r="E250" s="116">
        <f>'Total RSA 198-41'!I252</f>
        <v>0</v>
      </c>
      <c r="F250" s="7">
        <f t="shared" si="12"/>
        <v>0</v>
      </c>
      <c r="G250" s="7">
        <f t="shared" si="13"/>
        <v>0</v>
      </c>
      <c r="H250" s="7">
        <f>'Total RSA 198-41'!J252</f>
        <v>4409667</v>
      </c>
    </row>
    <row r="251" spans="1:8" ht="15">
      <c r="A251" t="str">
        <f>'Total RSA 198-41'!A253</f>
        <v>Woodstock</v>
      </c>
      <c r="B251" s="5">
        <f>'Total RSA 198-41'!B253</f>
        <v>196.6</v>
      </c>
      <c r="C251" s="116">
        <v>293899</v>
      </c>
      <c r="D251" s="7">
        <f t="shared" si="11"/>
        <v>308594</v>
      </c>
      <c r="E251" s="116">
        <f>'Total RSA 198-41'!I253</f>
        <v>249814</v>
      </c>
      <c r="F251" s="7">
        <f t="shared" si="12"/>
        <v>236473</v>
      </c>
      <c r="G251" s="7">
        <f t="shared" si="13"/>
        <v>308594</v>
      </c>
      <c r="H251" s="7">
        <f>'Total RSA 198-41'!J253</f>
        <v>556913</v>
      </c>
    </row>
    <row r="252" ht="15">
      <c r="H252" s="7" t="s">
        <v>1</v>
      </c>
    </row>
    <row r="253" spans="1:8" ht="15">
      <c r="A253" t="str">
        <f>'Total RSA 198-41'!A256</f>
        <v>A&amp;G Academy Grant</v>
      </c>
      <c r="H253" s="7">
        <f>'Total RSA 198-41'!J256</f>
        <v>1604</v>
      </c>
    </row>
    <row r="254" spans="1:8" ht="15">
      <c r="A254" t="str">
        <f>'Total RSA 198-41'!A257</f>
        <v>Bean's Grant</v>
      </c>
      <c r="H254" s="7">
        <f>'Total RSA 198-41'!J257</f>
        <v>0</v>
      </c>
    </row>
    <row r="255" spans="1:8" ht="15">
      <c r="A255" t="str">
        <f>'Total RSA 198-41'!A258</f>
        <v>Bean's Purchase</v>
      </c>
      <c r="H255" s="7">
        <f>'Total RSA 198-41'!J258</f>
        <v>40</v>
      </c>
    </row>
    <row r="256" spans="1:8" ht="15">
      <c r="A256" t="str">
        <f>'Total RSA 198-41'!A259</f>
        <v>Chandler's Purchase</v>
      </c>
      <c r="H256" s="7">
        <f>'Total RSA 198-41'!J259</f>
        <v>77</v>
      </c>
    </row>
    <row r="257" spans="1:8" ht="15">
      <c r="A257" t="str">
        <f>'Total RSA 198-41'!A260</f>
        <v>Crawford's Purchase</v>
      </c>
      <c r="H257" s="7">
        <f>'Total RSA 198-41'!J260</f>
        <v>356</v>
      </c>
    </row>
    <row r="258" spans="1:8" ht="15">
      <c r="A258" t="str">
        <f>'Total RSA 198-41'!A261</f>
        <v>Cutt's Grant</v>
      </c>
      <c r="H258" s="7">
        <f>'Total RSA 198-41'!J261</f>
        <v>0</v>
      </c>
    </row>
    <row r="259" spans="1:8" ht="15">
      <c r="A259" t="str">
        <f>'Total RSA 198-41'!A262</f>
        <v>Erving's Location</v>
      </c>
      <c r="H259" s="7">
        <f>'Total RSA 198-41'!J262</f>
        <v>198</v>
      </c>
    </row>
    <row r="260" spans="1:8" ht="15">
      <c r="A260" t="str">
        <f>'Total RSA 198-41'!A263</f>
        <v>Green's Grant</v>
      </c>
      <c r="H260" s="7">
        <f>'Total RSA 198-41'!J263</f>
        <v>9591</v>
      </c>
    </row>
    <row r="261" spans="1:8" ht="15">
      <c r="A261" t="str">
        <f>'Total RSA 198-41'!A264</f>
        <v>Hadley's Purchase</v>
      </c>
      <c r="H261" s="7">
        <f>'Total RSA 198-41'!J264</f>
        <v>0</v>
      </c>
    </row>
    <row r="262" spans="1:8" ht="15">
      <c r="A262" t="str">
        <f>'Total RSA 198-41'!A265</f>
        <v>Kilkenny</v>
      </c>
      <c r="H262" s="7">
        <f>'Total RSA 198-41'!J265</f>
        <v>0</v>
      </c>
    </row>
    <row r="263" spans="1:8" ht="15">
      <c r="A263" t="str">
        <f>'Total RSA 198-41'!A266</f>
        <v>Livermore</v>
      </c>
      <c r="H263" s="7">
        <f>'Total RSA 198-41'!J266</f>
        <v>183</v>
      </c>
    </row>
    <row r="264" spans="1:8" ht="15">
      <c r="A264" t="str">
        <f>'Total RSA 198-41'!A267</f>
        <v>Low &amp; Burbank's Grant</v>
      </c>
      <c r="H264" s="7">
        <f>'Total RSA 198-41'!J267</f>
        <v>0</v>
      </c>
    </row>
    <row r="265" spans="1:8" ht="15">
      <c r="A265" t="str">
        <f>'Total RSA 198-41'!A268</f>
        <v>Sargent's Purchase</v>
      </c>
      <c r="H265" s="7">
        <f>'Total RSA 198-41'!J268</f>
        <v>5206</v>
      </c>
    </row>
    <row r="266" spans="1:8" ht="15">
      <c r="A266" t="str">
        <f>'Total RSA 198-41'!A269</f>
        <v>Second College Grant</v>
      </c>
      <c r="H266" s="7">
        <f>'Total RSA 198-41'!J269</f>
        <v>3255</v>
      </c>
    </row>
    <row r="267" spans="1:8" ht="15">
      <c r="A267" t="str">
        <f>'Total RSA 198-41'!A270</f>
        <v>Thomas &amp; Merserve's Purchase</v>
      </c>
      <c r="H267" s="7">
        <f>'Total RSA 198-41'!J270</f>
        <v>12051</v>
      </c>
    </row>
    <row r="268" ht="15">
      <c r="A268" t="s">
        <v>1</v>
      </c>
    </row>
  </sheetData>
  <sheetProtection/>
  <printOptions/>
  <pageMargins left="0.58" right="0.56" top="1" bottom="1" header="0.5" footer="0.5"/>
  <pageSetup horizontalDpi="600" verticalDpi="600" orientation="portrait" scale="80" r:id="rId1"/>
  <headerFooter alignWithMargins="0">
    <oddHeader>&amp;L&amp;8Bureau of Data Management
NH Department of Education
&amp;12
&amp;C&amp;"Arial,Bold"FY08 Adequate Education Aid Summary&amp;"Arial,Regular"
&amp;R&amp;8 7/2/2007&amp;12
</oddHeader>
    <oddFooter>&amp;L&amp;8&amp;F/&amp;A&amp;R&amp;"Arial,Bold"&amp;8Page &amp;P of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H91"/>
  <sheetViews>
    <sheetView workbookViewId="0" topLeftCell="A1">
      <pane ySplit="6" topLeftCell="BM7" activePane="bottomLeft" state="frozen"/>
      <selection pane="topLeft" activeCell="A1" sqref="A1"/>
      <selection pane="bottomLeft" activeCell="D2" sqref="D2"/>
    </sheetView>
  </sheetViews>
  <sheetFormatPr defaultColWidth="8.88671875" defaultRowHeight="15"/>
  <cols>
    <col min="1" max="1" width="3.88671875" style="9" customWidth="1"/>
    <col min="2" max="2" width="3.3359375" style="9" customWidth="1"/>
    <col min="3" max="3" width="8.88671875" style="9" customWidth="1"/>
    <col min="4" max="4" width="10.10546875" style="9" customWidth="1"/>
    <col min="5" max="5" width="8.77734375" style="9" customWidth="1"/>
    <col min="6" max="6" width="12.10546875" style="9" bestFit="1" customWidth="1"/>
    <col min="7" max="7" width="8.5546875" style="9" customWidth="1"/>
    <col min="8" max="8" width="14.4453125" style="9" bestFit="1" customWidth="1"/>
    <col min="9" max="16384" width="8.88671875" style="9" customWidth="1"/>
  </cols>
  <sheetData>
    <row r="2" spans="3:4" ht="12.75">
      <c r="C2" s="130" t="s">
        <v>445</v>
      </c>
      <c r="D2" s="9" t="s">
        <v>446</v>
      </c>
    </row>
    <row r="4" spans="6:8" ht="12.75">
      <c r="F4" s="37" t="s">
        <v>382</v>
      </c>
      <c r="G4" s="37">
        <v>2.24</v>
      </c>
      <c r="H4" s="37" t="s">
        <v>347</v>
      </c>
    </row>
    <row r="5" spans="6:8" ht="12.75">
      <c r="F5" s="37" t="s">
        <v>345</v>
      </c>
      <c r="G5" s="37" t="s">
        <v>330</v>
      </c>
      <c r="H5" s="37" t="s">
        <v>383</v>
      </c>
    </row>
    <row r="6" spans="1:8" ht="12.75">
      <c r="A6" s="40" t="s">
        <v>348</v>
      </c>
      <c r="B6" s="40" t="s">
        <v>349</v>
      </c>
      <c r="C6" s="40" t="s">
        <v>350</v>
      </c>
      <c r="F6" s="37" t="s">
        <v>347</v>
      </c>
      <c r="G6" s="37" t="s">
        <v>331</v>
      </c>
      <c r="H6" s="37" t="s">
        <v>384</v>
      </c>
    </row>
    <row r="8" spans="1:8" ht="12.75">
      <c r="A8" s="9">
        <v>17</v>
      </c>
      <c r="B8" s="9">
        <v>17</v>
      </c>
      <c r="C8" s="9" t="s">
        <v>385</v>
      </c>
      <c r="F8" s="38">
        <v>2343192</v>
      </c>
      <c r="G8" s="38">
        <v>2536620</v>
      </c>
      <c r="H8" s="38">
        <f>SUM(F8:G8)</f>
        <v>4879812</v>
      </c>
    </row>
    <row r="9" spans="1:8" ht="12.75">
      <c r="A9" s="9">
        <v>23</v>
      </c>
      <c r="B9" s="9">
        <v>23</v>
      </c>
      <c r="C9" s="9" t="s">
        <v>386</v>
      </c>
      <c r="F9" s="38">
        <v>401909</v>
      </c>
      <c r="G9" s="38">
        <v>326887</v>
      </c>
      <c r="H9" s="38">
        <f aca="true" t="shared" si="0" ref="H9:H22">SUM(F9:G9)</f>
        <v>728796</v>
      </c>
    </row>
    <row r="10" spans="1:8" ht="12.75">
      <c r="A10" s="9">
        <v>53</v>
      </c>
      <c r="B10" s="9">
        <v>53</v>
      </c>
      <c r="C10" s="9" t="s">
        <v>387</v>
      </c>
      <c r="F10" s="38">
        <v>543262</v>
      </c>
      <c r="G10" s="38">
        <v>261211</v>
      </c>
      <c r="H10" s="38">
        <f t="shared" si="0"/>
        <v>804473</v>
      </c>
    </row>
    <row r="11" spans="1:8" ht="12.75">
      <c r="A11" s="9">
        <v>63</v>
      </c>
      <c r="B11" s="9">
        <v>63</v>
      </c>
      <c r="C11" s="9" t="s">
        <v>388</v>
      </c>
      <c r="F11" s="38">
        <v>738957</v>
      </c>
      <c r="G11" s="38">
        <v>505172</v>
      </c>
      <c r="H11" s="38">
        <f t="shared" si="0"/>
        <v>1244129</v>
      </c>
    </row>
    <row r="12" spans="1:8" ht="12.75">
      <c r="A12" s="9">
        <v>71</v>
      </c>
      <c r="B12" s="9">
        <v>71</v>
      </c>
      <c r="C12" s="9" t="s">
        <v>389</v>
      </c>
      <c r="F12" s="38">
        <v>2092054</v>
      </c>
      <c r="G12" s="38">
        <v>640693</v>
      </c>
      <c r="H12" s="38">
        <f t="shared" si="0"/>
        <v>2732747</v>
      </c>
    </row>
    <row r="13" spans="1:8" ht="12.75">
      <c r="A13" s="9">
        <v>75</v>
      </c>
      <c r="B13" s="9">
        <v>75</v>
      </c>
      <c r="C13" s="9" t="s">
        <v>390</v>
      </c>
      <c r="F13" s="38">
        <v>1003284</v>
      </c>
      <c r="G13" s="38">
        <v>553701</v>
      </c>
      <c r="H13" s="38">
        <f t="shared" si="0"/>
        <v>1556985</v>
      </c>
    </row>
    <row r="14" spans="1:8" ht="12.75">
      <c r="A14" s="9">
        <v>142</v>
      </c>
      <c r="B14" s="9">
        <v>0</v>
      </c>
      <c r="C14" s="9" t="s">
        <v>391</v>
      </c>
      <c r="F14" s="38">
        <v>0</v>
      </c>
      <c r="G14" s="38">
        <v>2123073</v>
      </c>
      <c r="H14" s="38">
        <f t="shared" si="0"/>
        <v>2123073</v>
      </c>
    </row>
    <row r="15" spans="1:8" ht="12.75">
      <c r="A15" s="9">
        <v>153</v>
      </c>
      <c r="B15" s="9">
        <v>153</v>
      </c>
      <c r="C15" s="9" t="s">
        <v>392</v>
      </c>
      <c r="F15" s="38">
        <v>213582</v>
      </c>
      <c r="G15" s="38">
        <v>284484</v>
      </c>
      <c r="H15" s="38">
        <f t="shared" si="0"/>
        <v>498066</v>
      </c>
    </row>
    <row r="16" spans="6:8" ht="12.75">
      <c r="F16" s="38"/>
      <c r="G16" s="38"/>
      <c r="H16" s="38"/>
    </row>
    <row r="17" spans="1:8" ht="12.75">
      <c r="A17" s="9">
        <v>172</v>
      </c>
      <c r="B17" s="9">
        <v>0</v>
      </c>
      <c r="C17" s="9" t="s">
        <v>393</v>
      </c>
      <c r="F17" s="38">
        <v>878621</v>
      </c>
      <c r="G17" s="38">
        <v>583741</v>
      </c>
      <c r="H17" s="38">
        <f t="shared" si="0"/>
        <v>1462362</v>
      </c>
    </row>
    <row r="18" spans="1:8" ht="12.75">
      <c r="A18" s="9">
        <v>172</v>
      </c>
      <c r="B18" s="9">
        <v>0</v>
      </c>
      <c r="C18" s="9" t="s">
        <v>394</v>
      </c>
      <c r="F18" s="38">
        <v>312648</v>
      </c>
      <c r="G18" s="38">
        <v>400864</v>
      </c>
      <c r="H18" s="38">
        <f t="shared" si="0"/>
        <v>713512</v>
      </c>
    </row>
    <row r="19" spans="1:8" ht="12.75">
      <c r="A19" s="9">
        <v>172</v>
      </c>
      <c r="B19" s="9">
        <v>0</v>
      </c>
      <c r="C19" s="9" t="s">
        <v>395</v>
      </c>
      <c r="F19" s="38">
        <v>2073344</v>
      </c>
      <c r="G19" s="38">
        <v>2142234</v>
      </c>
      <c r="H19" s="38">
        <f t="shared" si="0"/>
        <v>4215578</v>
      </c>
    </row>
    <row r="20" spans="1:8" ht="12.75">
      <c r="A20" s="9">
        <v>172</v>
      </c>
      <c r="B20" s="9">
        <v>0</v>
      </c>
      <c r="C20" s="9" t="s">
        <v>396</v>
      </c>
      <c r="F20" s="38">
        <v>234357</v>
      </c>
      <c r="G20" s="38">
        <v>388478</v>
      </c>
      <c r="H20" s="38">
        <f t="shared" si="0"/>
        <v>622835</v>
      </c>
    </row>
    <row r="21" spans="1:8" ht="12.75">
      <c r="A21" s="9">
        <v>172</v>
      </c>
      <c r="B21" s="9">
        <v>0</v>
      </c>
      <c r="C21" s="9" t="s">
        <v>397</v>
      </c>
      <c r="F21" s="38">
        <v>305712</v>
      </c>
      <c r="G21" s="38">
        <v>280487</v>
      </c>
      <c r="H21" s="38">
        <f t="shared" si="0"/>
        <v>586199</v>
      </c>
    </row>
    <row r="22" spans="1:8" ht="12.75">
      <c r="A22" s="9">
        <v>172</v>
      </c>
      <c r="B22" s="9">
        <v>0</v>
      </c>
      <c r="C22" s="9" t="s">
        <v>398</v>
      </c>
      <c r="F22" s="38">
        <v>701293</v>
      </c>
      <c r="G22" s="126">
        <v>1477397</v>
      </c>
      <c r="H22" s="38">
        <f t="shared" si="0"/>
        <v>2178690</v>
      </c>
    </row>
    <row r="23" spans="6:8" ht="12.75">
      <c r="F23" s="127">
        <f>SUM(F17:F22)</f>
        <v>4505975</v>
      </c>
      <c r="G23" s="127">
        <f>SUM(G17:G22)</f>
        <v>5273201</v>
      </c>
      <c r="H23" s="127">
        <f>SUM(H17:H22)</f>
        <v>9779176</v>
      </c>
    </row>
    <row r="24" spans="6:8" ht="12.75">
      <c r="F24" s="38"/>
      <c r="G24" s="38"/>
      <c r="H24" s="38"/>
    </row>
    <row r="25" spans="1:8" ht="12.75">
      <c r="A25" s="9">
        <v>173</v>
      </c>
      <c r="B25" s="9">
        <v>173</v>
      </c>
      <c r="C25" s="9" t="s">
        <v>399</v>
      </c>
      <c r="F25" s="38">
        <v>1513812</v>
      </c>
      <c r="G25" s="38">
        <v>1617019</v>
      </c>
      <c r="H25" s="38">
        <f aca="true" t="shared" si="1" ref="H25:H34">SUM(F25:G25)</f>
        <v>3130831</v>
      </c>
    </row>
    <row r="26" spans="1:8" ht="12.75">
      <c r="A26" s="9">
        <v>225</v>
      </c>
      <c r="B26" s="9">
        <v>225</v>
      </c>
      <c r="C26" s="9" t="s">
        <v>400</v>
      </c>
      <c r="F26" s="38">
        <v>0</v>
      </c>
      <c r="G26" s="38">
        <v>4700542</v>
      </c>
      <c r="H26" s="38">
        <f t="shared" si="1"/>
        <v>4700542</v>
      </c>
    </row>
    <row r="27" spans="1:8" ht="12.75">
      <c r="A27" s="9">
        <v>227</v>
      </c>
      <c r="B27" s="9">
        <v>227</v>
      </c>
      <c r="C27" s="9" t="s">
        <v>401</v>
      </c>
      <c r="F27" s="38">
        <v>90581</v>
      </c>
      <c r="G27" s="38">
        <v>695644</v>
      </c>
      <c r="H27" s="38">
        <f t="shared" si="1"/>
        <v>786225</v>
      </c>
    </row>
    <row r="28" spans="1:8" ht="12.75">
      <c r="A28" s="9">
        <v>233</v>
      </c>
      <c r="B28" s="9">
        <v>233</v>
      </c>
      <c r="C28" s="9" t="s">
        <v>402</v>
      </c>
      <c r="F28" s="38">
        <v>0</v>
      </c>
      <c r="G28" s="38">
        <v>2096725</v>
      </c>
      <c r="H28" s="38">
        <f t="shared" si="1"/>
        <v>2096725</v>
      </c>
    </row>
    <row r="29" spans="1:8" ht="12.75">
      <c r="A29" s="9">
        <v>245</v>
      </c>
      <c r="B29" s="9">
        <v>245</v>
      </c>
      <c r="C29" s="9" t="s">
        <v>403</v>
      </c>
      <c r="F29" s="38">
        <v>1625326</v>
      </c>
      <c r="G29" s="38">
        <v>568668</v>
      </c>
      <c r="H29" s="38">
        <f t="shared" si="1"/>
        <v>2193994</v>
      </c>
    </row>
    <row r="30" spans="1:8" ht="12.75">
      <c r="A30" s="9">
        <v>257</v>
      </c>
      <c r="B30" s="9">
        <v>257</v>
      </c>
      <c r="C30" s="9" t="s">
        <v>404</v>
      </c>
      <c r="F30" s="38">
        <v>0</v>
      </c>
      <c r="G30" s="38">
        <v>1194761</v>
      </c>
      <c r="H30" s="38">
        <f t="shared" si="1"/>
        <v>1194761</v>
      </c>
    </row>
    <row r="31" spans="1:8" ht="12.75">
      <c r="A31" s="9">
        <v>259</v>
      </c>
      <c r="B31" s="9">
        <v>259</v>
      </c>
      <c r="C31" s="9" t="s">
        <v>405</v>
      </c>
      <c r="F31" s="38">
        <v>945359</v>
      </c>
      <c r="G31" s="38">
        <v>1492792</v>
      </c>
      <c r="H31" s="38">
        <f t="shared" si="1"/>
        <v>2438151</v>
      </c>
    </row>
    <row r="32" spans="6:8" ht="12.75">
      <c r="F32" s="38"/>
      <c r="G32" s="38"/>
      <c r="H32" s="38"/>
    </row>
    <row r="33" spans="1:8" ht="12.75">
      <c r="A33" s="9">
        <v>260</v>
      </c>
      <c r="B33" s="9">
        <v>0</v>
      </c>
      <c r="C33" s="9" t="s">
        <v>406</v>
      </c>
      <c r="F33" s="38">
        <v>1826057</v>
      </c>
      <c r="G33" s="38">
        <v>554874</v>
      </c>
      <c r="H33" s="38">
        <f t="shared" si="1"/>
        <v>2380931</v>
      </c>
    </row>
    <row r="34" spans="1:8" ht="12.75">
      <c r="A34" s="9">
        <v>260</v>
      </c>
      <c r="B34" s="9">
        <v>0</v>
      </c>
      <c r="C34" s="9" t="s">
        <v>407</v>
      </c>
      <c r="F34" s="38">
        <v>829512</v>
      </c>
      <c r="G34" s="39">
        <v>1432622</v>
      </c>
      <c r="H34" s="38">
        <f t="shared" si="1"/>
        <v>2262134</v>
      </c>
    </row>
    <row r="35" spans="6:8" ht="12.75">
      <c r="F35" s="127">
        <f>SUM(F33:F34)</f>
        <v>2655569</v>
      </c>
      <c r="G35" s="38">
        <f>SUM(G33:G34)</f>
        <v>1987496</v>
      </c>
      <c r="H35" s="127">
        <f>SUM(H33:H34)</f>
        <v>4643065</v>
      </c>
    </row>
    <row r="36" spans="6:8" ht="12.75">
      <c r="F36" s="38"/>
      <c r="G36" s="38"/>
      <c r="H36" s="38"/>
    </row>
    <row r="37" spans="1:8" ht="12.75">
      <c r="A37" s="9">
        <v>275</v>
      </c>
      <c r="B37" s="9">
        <v>0</v>
      </c>
      <c r="C37" s="9" t="s">
        <v>408</v>
      </c>
      <c r="F37" s="38">
        <v>907958</v>
      </c>
      <c r="G37" s="38">
        <v>339742</v>
      </c>
      <c r="H37" s="38">
        <f>SUM(F37:G37)</f>
        <v>1247700</v>
      </c>
    </row>
    <row r="38" spans="1:8" ht="12.75">
      <c r="A38" s="9">
        <v>275</v>
      </c>
      <c r="B38" s="9">
        <v>0</v>
      </c>
      <c r="C38" s="9" t="s">
        <v>409</v>
      </c>
      <c r="F38" s="39">
        <v>2658703</v>
      </c>
      <c r="G38" s="39">
        <v>631996</v>
      </c>
      <c r="H38" s="39">
        <f>SUM(F38:G38)</f>
        <v>3290699</v>
      </c>
    </row>
    <row r="39" spans="6:8" ht="12.75">
      <c r="F39" s="38">
        <f>SUM(F37:F38)</f>
        <v>3566661</v>
      </c>
      <c r="G39" s="38">
        <f>SUM(G37:G38)</f>
        <v>971738</v>
      </c>
      <c r="H39" s="38">
        <f>SUM(H37:H38)</f>
        <v>4538399</v>
      </c>
    </row>
    <row r="40" spans="6:8" ht="12.75">
      <c r="F40" s="38"/>
      <c r="G40" s="38"/>
      <c r="H40" s="38"/>
    </row>
    <row r="41" spans="1:8" ht="12.75">
      <c r="A41" s="9">
        <v>281</v>
      </c>
      <c r="B41" s="9">
        <v>281</v>
      </c>
      <c r="C41" s="9" t="s">
        <v>410</v>
      </c>
      <c r="F41" s="38">
        <v>166759</v>
      </c>
      <c r="G41" s="38">
        <v>376767</v>
      </c>
      <c r="H41" s="38">
        <f>SUM(F41:G41)</f>
        <v>543526</v>
      </c>
    </row>
    <row r="42" spans="6:8" ht="12.75">
      <c r="F42" s="38"/>
      <c r="G42" s="38"/>
      <c r="H42" s="38"/>
    </row>
    <row r="43" spans="1:8" ht="12.75">
      <c r="A43" s="9">
        <v>288</v>
      </c>
      <c r="B43" s="9">
        <v>155</v>
      </c>
      <c r="C43" s="9" t="s">
        <v>411</v>
      </c>
      <c r="F43" s="38">
        <v>0</v>
      </c>
      <c r="G43" s="38">
        <v>75266</v>
      </c>
      <c r="H43" s="38">
        <f>SUM(F43:G43)</f>
        <v>75266</v>
      </c>
    </row>
    <row r="44" spans="1:8" ht="12.75">
      <c r="A44" s="9">
        <v>288</v>
      </c>
      <c r="B44" s="9">
        <v>183</v>
      </c>
      <c r="C44" s="9" t="s">
        <v>412</v>
      </c>
      <c r="F44" s="38">
        <v>0</v>
      </c>
      <c r="G44" s="38">
        <v>302138</v>
      </c>
      <c r="H44" s="38">
        <f>SUM(F44:G44)</f>
        <v>302138</v>
      </c>
    </row>
    <row r="45" spans="1:8" ht="12.75">
      <c r="A45" s="9">
        <v>288</v>
      </c>
      <c r="B45" s="9">
        <v>512</v>
      </c>
      <c r="C45" s="9" t="s">
        <v>413</v>
      </c>
      <c r="F45" s="38">
        <v>0</v>
      </c>
      <c r="G45" s="126">
        <v>153048</v>
      </c>
      <c r="H45" s="38">
        <f>SUM(F45:G45)</f>
        <v>153048</v>
      </c>
    </row>
    <row r="46" spans="6:8" ht="12.75">
      <c r="F46" s="127">
        <f>SUM(F43:F45)</f>
        <v>0</v>
      </c>
      <c r="G46" s="127">
        <f>SUM(G43:G45)</f>
        <v>530452</v>
      </c>
      <c r="H46" s="127">
        <f>SUM(H43:H45)</f>
        <v>530452</v>
      </c>
    </row>
    <row r="47" spans="6:8" ht="12.75">
      <c r="F47" s="38"/>
      <c r="G47" s="38"/>
      <c r="H47" s="38"/>
    </row>
    <row r="48" spans="1:8" ht="12.75">
      <c r="A48" s="9">
        <v>329</v>
      </c>
      <c r="B48" s="9">
        <v>329</v>
      </c>
      <c r="C48" s="9" t="s">
        <v>414</v>
      </c>
      <c r="F48" s="38">
        <v>204063</v>
      </c>
      <c r="G48" s="38">
        <v>175997</v>
      </c>
      <c r="H48" s="38">
        <f aca="true" t="shared" si="2" ref="H48:H59">SUM(F48:G48)</f>
        <v>380060</v>
      </c>
    </row>
    <row r="49" spans="1:8" ht="12.75">
      <c r="A49" s="9">
        <v>367</v>
      </c>
      <c r="B49" s="9">
        <v>367</v>
      </c>
      <c r="C49" s="9" t="s">
        <v>415</v>
      </c>
      <c r="F49" s="38">
        <v>979693</v>
      </c>
      <c r="G49" s="38">
        <v>407704</v>
      </c>
      <c r="H49" s="38">
        <f t="shared" si="2"/>
        <v>1387397</v>
      </c>
    </row>
    <row r="50" spans="1:8" ht="12.75">
      <c r="A50" s="9">
        <v>387</v>
      </c>
      <c r="B50" s="9">
        <v>387</v>
      </c>
      <c r="C50" s="9" t="s">
        <v>416</v>
      </c>
      <c r="F50" s="38">
        <v>286789</v>
      </c>
      <c r="G50" s="38">
        <v>268326</v>
      </c>
      <c r="H50" s="38">
        <f t="shared" si="2"/>
        <v>555115</v>
      </c>
    </row>
    <row r="51" spans="1:8" ht="12.75">
      <c r="A51" s="9">
        <v>405</v>
      </c>
      <c r="B51" s="9">
        <v>405</v>
      </c>
      <c r="C51" s="9" t="s">
        <v>417</v>
      </c>
      <c r="F51" s="38">
        <v>0</v>
      </c>
      <c r="G51" s="38">
        <v>1697374</v>
      </c>
      <c r="H51" s="38">
        <f t="shared" si="2"/>
        <v>1697374</v>
      </c>
    </row>
    <row r="52" spans="6:8" ht="12.75">
      <c r="F52" s="38"/>
      <c r="G52" s="38"/>
      <c r="H52" s="38"/>
    </row>
    <row r="53" spans="1:8" ht="12.75">
      <c r="A53" s="9">
        <v>428</v>
      </c>
      <c r="B53" s="9">
        <v>0</v>
      </c>
      <c r="C53" s="9" t="s">
        <v>418</v>
      </c>
      <c r="F53" s="38">
        <v>248065</v>
      </c>
      <c r="G53" s="38">
        <v>186561</v>
      </c>
      <c r="H53" s="38">
        <f t="shared" si="2"/>
        <v>434626</v>
      </c>
    </row>
    <row r="54" spans="1:8" ht="12.75">
      <c r="A54" s="9">
        <v>428</v>
      </c>
      <c r="B54" s="9">
        <v>0</v>
      </c>
      <c r="C54" s="9" t="s">
        <v>419</v>
      </c>
      <c r="F54" s="38">
        <v>471533</v>
      </c>
      <c r="G54" s="38">
        <v>314158</v>
      </c>
      <c r="H54" s="38">
        <f t="shared" si="2"/>
        <v>785691</v>
      </c>
    </row>
    <row r="55" spans="1:8" ht="12.75">
      <c r="A55" s="9">
        <v>428</v>
      </c>
      <c r="B55" s="9">
        <v>0</v>
      </c>
      <c r="C55" s="9" t="s">
        <v>420</v>
      </c>
      <c r="F55" s="38">
        <v>0</v>
      </c>
      <c r="G55" s="38">
        <v>478325</v>
      </c>
      <c r="H55" s="38">
        <f t="shared" si="2"/>
        <v>478325</v>
      </c>
    </row>
    <row r="56" spans="1:8" ht="12.75">
      <c r="A56" s="9">
        <v>428</v>
      </c>
      <c r="B56" s="9">
        <v>0</v>
      </c>
      <c r="C56" s="9" t="s">
        <v>421</v>
      </c>
      <c r="F56" s="38">
        <v>1160836</v>
      </c>
      <c r="G56" s="38">
        <v>341650</v>
      </c>
      <c r="H56" s="38">
        <f t="shared" si="2"/>
        <v>1502486</v>
      </c>
    </row>
    <row r="57" spans="1:8" ht="12.75">
      <c r="A57" s="9">
        <v>428</v>
      </c>
      <c r="B57" s="9">
        <v>0</v>
      </c>
      <c r="C57" s="9" t="s">
        <v>422</v>
      </c>
      <c r="F57" s="38">
        <v>304664</v>
      </c>
      <c r="G57" s="38">
        <v>144094</v>
      </c>
      <c r="H57" s="38">
        <f t="shared" si="2"/>
        <v>448758</v>
      </c>
    </row>
    <row r="58" spans="1:8" ht="12.75">
      <c r="A58" s="9">
        <v>428</v>
      </c>
      <c r="B58" s="9">
        <v>0</v>
      </c>
      <c r="C58" s="9" t="s">
        <v>423</v>
      </c>
      <c r="F58" s="38">
        <v>124656</v>
      </c>
      <c r="G58" s="38">
        <v>285955</v>
      </c>
      <c r="H58" s="38">
        <f t="shared" si="2"/>
        <v>410611</v>
      </c>
    </row>
    <row r="59" spans="1:8" ht="12.75">
      <c r="A59" s="9">
        <v>428</v>
      </c>
      <c r="B59" s="9">
        <v>0</v>
      </c>
      <c r="C59" s="9" t="s">
        <v>424</v>
      </c>
      <c r="F59" s="38">
        <v>233607</v>
      </c>
      <c r="G59" s="126">
        <v>84197</v>
      </c>
      <c r="H59" s="38">
        <f t="shared" si="2"/>
        <v>317804</v>
      </c>
    </row>
    <row r="60" spans="6:8" ht="12.75">
      <c r="F60" s="127">
        <f>SUM(F53:F59)</f>
        <v>2543361</v>
      </c>
      <c r="G60" s="127">
        <f>SUM(G53:G59)</f>
        <v>1834940</v>
      </c>
      <c r="H60" s="127">
        <f>SUM(H53:H59)</f>
        <v>4378301</v>
      </c>
    </row>
    <row r="61" spans="6:8" ht="12.75">
      <c r="F61" s="38"/>
      <c r="G61" s="38"/>
      <c r="H61" s="38"/>
    </row>
    <row r="62" spans="1:8" ht="12.75">
      <c r="A62" s="9">
        <v>447</v>
      </c>
      <c r="B62" s="9">
        <v>447</v>
      </c>
      <c r="C62" s="9" t="s">
        <v>425</v>
      </c>
      <c r="F62" s="38">
        <v>2147658</v>
      </c>
      <c r="G62" s="38">
        <v>588553</v>
      </c>
      <c r="H62" s="38">
        <f aca="true" t="shared" si="3" ref="H62:H67">SUM(F62:G62)</f>
        <v>2736211</v>
      </c>
    </row>
    <row r="63" spans="6:8" ht="12.75">
      <c r="F63" s="38"/>
      <c r="G63" s="38"/>
      <c r="H63" s="38"/>
    </row>
    <row r="64" spans="1:8" ht="12.75">
      <c r="A64" s="9">
        <v>450</v>
      </c>
      <c r="B64" s="9">
        <v>0</v>
      </c>
      <c r="C64" s="9" t="s">
        <v>426</v>
      </c>
      <c r="F64" s="38">
        <v>716224</v>
      </c>
      <c r="G64" s="38">
        <v>332684</v>
      </c>
      <c r="H64" s="38">
        <f t="shared" si="3"/>
        <v>1048908</v>
      </c>
    </row>
    <row r="65" spans="1:8" ht="12.75">
      <c r="A65" s="9">
        <v>450</v>
      </c>
      <c r="B65" s="9">
        <v>0</v>
      </c>
      <c r="C65" s="9" t="s">
        <v>427</v>
      </c>
      <c r="F65" s="38">
        <v>0</v>
      </c>
      <c r="G65" s="38">
        <v>61729</v>
      </c>
      <c r="H65" s="38">
        <f t="shared" si="3"/>
        <v>61729</v>
      </c>
    </row>
    <row r="66" spans="1:8" ht="12.75">
      <c r="A66" s="9">
        <v>450</v>
      </c>
      <c r="B66" s="9">
        <v>0</v>
      </c>
      <c r="C66" s="9" t="s">
        <v>428</v>
      </c>
      <c r="F66" s="38">
        <v>0</v>
      </c>
      <c r="G66" s="38">
        <v>341796</v>
      </c>
      <c r="H66" s="38">
        <f t="shared" si="3"/>
        <v>341796</v>
      </c>
    </row>
    <row r="67" spans="1:8" ht="12.75">
      <c r="A67" s="9">
        <v>450</v>
      </c>
      <c r="B67" s="9">
        <v>0</v>
      </c>
      <c r="C67" s="9" t="s">
        <v>429</v>
      </c>
      <c r="F67" s="38">
        <v>0</v>
      </c>
      <c r="G67" s="126">
        <v>171053</v>
      </c>
      <c r="H67" s="38">
        <f t="shared" si="3"/>
        <v>171053</v>
      </c>
    </row>
    <row r="68" spans="6:8" ht="12.75">
      <c r="F68" s="127">
        <f>SUM(F64:F67)</f>
        <v>716224</v>
      </c>
      <c r="G68" s="127">
        <f>SUM(G64:G67)</f>
        <v>907262</v>
      </c>
      <c r="H68" s="127">
        <f>SUM(H64:H67)</f>
        <v>1623486</v>
      </c>
    </row>
    <row r="69" spans="6:8" ht="12.75">
      <c r="F69" s="38"/>
      <c r="G69" s="38"/>
      <c r="H69" s="38"/>
    </row>
    <row r="70" spans="1:8" ht="12.75">
      <c r="A70" s="9">
        <v>467</v>
      </c>
      <c r="B70" s="9">
        <v>467</v>
      </c>
      <c r="C70" s="9" t="s">
        <v>430</v>
      </c>
      <c r="F70" s="38">
        <v>486221</v>
      </c>
      <c r="G70" s="38">
        <v>227331</v>
      </c>
      <c r="H70" s="38">
        <f>SUM(F70:G70)</f>
        <v>713552</v>
      </c>
    </row>
    <row r="71" spans="1:8" ht="12.75">
      <c r="A71" s="9">
        <v>485</v>
      </c>
      <c r="B71" s="9">
        <v>485</v>
      </c>
      <c r="C71" s="9" t="s">
        <v>431</v>
      </c>
      <c r="F71" s="38">
        <v>804277</v>
      </c>
      <c r="G71" s="38">
        <v>2155255</v>
      </c>
      <c r="H71" s="38">
        <f>SUM(F71:G71)</f>
        <v>2959532</v>
      </c>
    </row>
    <row r="72" spans="6:8" ht="12.75">
      <c r="F72" s="38"/>
      <c r="G72" s="38"/>
      <c r="H72" s="38"/>
    </row>
    <row r="73" spans="1:8" ht="12.75">
      <c r="A73" s="9">
        <v>493</v>
      </c>
      <c r="B73" s="9">
        <v>0</v>
      </c>
      <c r="C73" s="9" t="s">
        <v>432</v>
      </c>
      <c r="F73" s="38">
        <v>1297818</v>
      </c>
      <c r="G73" s="38">
        <v>1432418</v>
      </c>
      <c r="H73" s="38">
        <f>SUM(F73:G73)</f>
        <v>2730236</v>
      </c>
    </row>
    <row r="74" spans="1:8" ht="12.75">
      <c r="A74" s="9">
        <v>493</v>
      </c>
      <c r="B74" s="9">
        <v>0</v>
      </c>
      <c r="C74" s="9" t="s">
        <v>433</v>
      </c>
      <c r="F74" s="38">
        <v>527286</v>
      </c>
      <c r="G74" s="126">
        <v>229350</v>
      </c>
      <c r="H74" s="38">
        <f>SUM(F74:G74)</f>
        <v>756636</v>
      </c>
    </row>
    <row r="75" spans="6:8" ht="12.75">
      <c r="F75" s="127">
        <f>SUM(F73:F74)</f>
        <v>1825104</v>
      </c>
      <c r="G75" s="127">
        <f>SUM(G73:G74)</f>
        <v>1661768</v>
      </c>
      <c r="H75" s="127">
        <f>SUM(H73:H74)</f>
        <v>3486872</v>
      </c>
    </row>
    <row r="76" spans="6:8" ht="12.75">
      <c r="F76" s="38"/>
      <c r="G76" s="38"/>
      <c r="H76" s="38"/>
    </row>
    <row r="77" spans="1:8" ht="12.75">
      <c r="A77" s="9">
        <v>511</v>
      </c>
      <c r="B77" s="9">
        <v>511</v>
      </c>
      <c r="C77" s="9" t="s">
        <v>434</v>
      </c>
      <c r="F77" s="38">
        <v>576958</v>
      </c>
      <c r="G77" s="38">
        <v>1165502</v>
      </c>
      <c r="H77" s="38">
        <f aca="true" t="shared" si="4" ref="H77:H84">SUM(F77:G77)</f>
        <v>1742460</v>
      </c>
    </row>
    <row r="78" spans="1:8" ht="12.75">
      <c r="A78" s="9">
        <v>531</v>
      </c>
      <c r="B78" s="9">
        <v>531</v>
      </c>
      <c r="C78" s="9" t="s">
        <v>435</v>
      </c>
      <c r="F78" s="38">
        <v>312601</v>
      </c>
      <c r="G78" s="38">
        <v>466070</v>
      </c>
      <c r="H78" s="38">
        <f t="shared" si="4"/>
        <v>778671</v>
      </c>
    </row>
    <row r="79" spans="1:8" ht="12.75">
      <c r="A79" s="9">
        <v>555</v>
      </c>
      <c r="B79" s="9">
        <v>555</v>
      </c>
      <c r="C79" s="9" t="s">
        <v>436</v>
      </c>
      <c r="F79" s="38">
        <v>5065459</v>
      </c>
      <c r="G79" s="38">
        <v>1198385</v>
      </c>
      <c r="H79" s="38">
        <f t="shared" si="4"/>
        <v>6263844</v>
      </c>
    </row>
    <row r="80" spans="1:8" ht="12.75">
      <c r="A80" s="9">
        <v>559</v>
      </c>
      <c r="B80" s="9">
        <v>559</v>
      </c>
      <c r="C80" s="9" t="s">
        <v>437</v>
      </c>
      <c r="F80" s="38">
        <v>401541</v>
      </c>
      <c r="G80" s="38">
        <v>126134</v>
      </c>
      <c r="H80" s="38">
        <f t="shared" si="4"/>
        <v>527675</v>
      </c>
    </row>
    <row r="81" spans="1:8" ht="12.75">
      <c r="A81" s="9">
        <v>571</v>
      </c>
      <c r="B81" s="9">
        <v>571</v>
      </c>
      <c r="C81" s="9" t="s">
        <v>438</v>
      </c>
      <c r="F81" s="38">
        <v>528253</v>
      </c>
      <c r="G81" s="38">
        <v>490754</v>
      </c>
      <c r="H81" s="38">
        <f t="shared" si="4"/>
        <v>1019007</v>
      </c>
    </row>
    <row r="82" spans="6:8" ht="12.75">
      <c r="F82" s="38"/>
      <c r="G82" s="38"/>
      <c r="H82" s="38"/>
    </row>
    <row r="83" spans="1:8" ht="12.75">
      <c r="A83" s="9">
        <v>572</v>
      </c>
      <c r="B83" s="9">
        <v>0</v>
      </c>
      <c r="C83" s="9" t="s">
        <v>439</v>
      </c>
      <c r="F83" s="38">
        <v>203748</v>
      </c>
      <c r="G83" s="38">
        <v>242812</v>
      </c>
      <c r="H83" s="38">
        <f t="shared" si="4"/>
        <v>446560</v>
      </c>
    </row>
    <row r="84" spans="1:8" ht="12.75">
      <c r="A84" s="9">
        <v>572</v>
      </c>
      <c r="B84" s="9">
        <v>0</v>
      </c>
      <c r="C84" s="9" t="s">
        <v>440</v>
      </c>
      <c r="F84" s="38">
        <v>541710</v>
      </c>
      <c r="G84" s="126">
        <v>439430</v>
      </c>
      <c r="H84" s="38">
        <f t="shared" si="4"/>
        <v>981140</v>
      </c>
    </row>
    <row r="85" spans="6:8" ht="12.75">
      <c r="F85" s="127">
        <f>SUM(F83:F84)</f>
        <v>745458</v>
      </c>
      <c r="G85" s="127">
        <f>SUM(G83:G84)</f>
        <v>682242</v>
      </c>
      <c r="H85" s="127">
        <f>SUM(H83:H84)</f>
        <v>1427700</v>
      </c>
    </row>
    <row r="86" spans="6:8" ht="12.75">
      <c r="F86" s="38"/>
      <c r="G86" s="38"/>
      <c r="H86" s="38"/>
    </row>
    <row r="87" spans="1:8" ht="12.75">
      <c r="A87" s="9">
        <v>581</v>
      </c>
      <c r="B87" s="9">
        <v>0</v>
      </c>
      <c r="C87" s="9" t="s">
        <v>441</v>
      </c>
      <c r="F87" s="38">
        <v>0</v>
      </c>
      <c r="G87" s="38">
        <v>2164054</v>
      </c>
      <c r="H87" s="38">
        <f>SUM(F87:G87)</f>
        <v>2164054</v>
      </c>
    </row>
    <row r="88" spans="1:8" ht="12.75">
      <c r="A88" s="9">
        <v>581</v>
      </c>
      <c r="B88" s="9">
        <v>0</v>
      </c>
      <c r="C88" s="9" t="s">
        <v>442</v>
      </c>
      <c r="F88" s="38">
        <v>34908</v>
      </c>
      <c r="G88" s="38">
        <v>295449</v>
      </c>
      <c r="H88" s="38">
        <f>SUM(F88:G88)</f>
        <v>330357</v>
      </c>
    </row>
    <row r="89" spans="1:8" ht="12.75">
      <c r="A89" s="9">
        <v>581</v>
      </c>
      <c r="B89" s="9">
        <v>0</v>
      </c>
      <c r="C89" s="9" t="s">
        <v>443</v>
      </c>
      <c r="F89" s="38">
        <v>0</v>
      </c>
      <c r="G89" s="38">
        <v>819488</v>
      </c>
      <c r="H89" s="38">
        <f>SUM(F89:G89)</f>
        <v>819488</v>
      </c>
    </row>
    <row r="90" spans="1:8" ht="12.75">
      <c r="A90" s="9">
        <v>581</v>
      </c>
      <c r="B90" s="9">
        <v>0</v>
      </c>
      <c r="C90" s="9" t="s">
        <v>444</v>
      </c>
      <c r="F90" s="38">
        <v>330432</v>
      </c>
      <c r="G90" s="126">
        <v>991852</v>
      </c>
      <c r="H90" s="38">
        <f>SUM(F90:G90)</f>
        <v>1322284</v>
      </c>
    </row>
    <row r="91" spans="6:8" ht="12.75">
      <c r="F91" s="127">
        <f>SUM(F87:F90)</f>
        <v>365340</v>
      </c>
      <c r="G91" s="127">
        <f>SUM(G87:G90)</f>
        <v>4270843</v>
      </c>
      <c r="H91" s="127">
        <f>SUM(H87:H90)</f>
        <v>4636183</v>
      </c>
    </row>
  </sheetData>
  <sheetProtection sheet="1" objects="1" scenarios="1"/>
  <printOptions/>
  <pageMargins left="0.6" right="0.5" top="1" bottom="1" header="0.5" footer="0.5"/>
  <pageSetup horizontalDpi="600" verticalDpi="600" orientation="portrait" r:id="rId1"/>
  <headerFooter alignWithMargins="0">
    <oddHeader>&amp;L&amp;8Bureau of Data Management
July 2, 2007
&amp;CFY08 Adequate Education Aid Summary
Towns in Split Cooperatives
&amp;R&amp;10
&amp;12
</oddHeader>
    <oddFooter>&amp;L&amp;8&amp;F/&amp;A&amp;R&amp;8page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Sallie Fellows</dc:creator>
  <cp:keywords/>
  <dc:description/>
  <cp:lastModifiedBy>JPipinias</cp:lastModifiedBy>
  <cp:lastPrinted>2007-08-17T18:50:45Z</cp:lastPrinted>
  <dcterms:created xsi:type="dcterms:W3CDTF">2003-09-10T18:53:35Z</dcterms:created>
  <dcterms:modified xsi:type="dcterms:W3CDTF">2007-08-17T18:50:49Z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655871</vt:i4>
  </property>
  <property fmtid="{D5CDD505-2E9C-101B-9397-08002B2CF9AE}" pid="3" name="_EmailSubject">
    <vt:lpwstr/>
  </property>
  <property fmtid="{D5CDD505-2E9C-101B-9397-08002B2CF9AE}" pid="4" name="_AuthorEmail">
    <vt:lpwstr>RLeclerc@ed.state.nh.us</vt:lpwstr>
  </property>
  <property fmtid="{D5CDD505-2E9C-101B-9397-08002B2CF9AE}" pid="5" name="_AuthorEmailDisplayName">
    <vt:lpwstr>Leclerc, Ron</vt:lpwstr>
  </property>
  <property fmtid="{D5CDD505-2E9C-101B-9397-08002B2CF9AE}" pid="6" name="_PreviousAdHocReviewCycleID">
    <vt:i4>1610190388</vt:i4>
  </property>
  <property fmtid="{D5CDD505-2E9C-101B-9397-08002B2CF9AE}" pid="7" name="_ReviewingToolsShownOnce">
    <vt:lpwstr/>
  </property>
</Properties>
</file>