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S:\DOPS\BDM\AIDS\Adequacy Aid\FY2024\3. January &amp; April Payment\April Web Posting Documents\"/>
    </mc:Choice>
  </mc:AlternateContent>
  <xr:revisionPtr revIDLastSave="0" documentId="13_ncr:1_{805D70D9-3FFF-4290-8917-DB9865FD2F5D}" xr6:coauthVersionLast="47" xr6:coauthVersionMax="47" xr10:uidLastSave="{00000000-0000-0000-0000-000000000000}"/>
  <bookViews>
    <workbookView xWindow="28680" yWindow="-120" windowWidth="29040" windowHeight="15840" xr2:uid="{A771ECA4-8DE1-40AA-983F-4875CD81A4BD}"/>
  </bookViews>
  <sheets>
    <sheet name="FY2024 Muni Rpt" sheetId="1" r:id="rId1"/>
  </sheets>
  <definedNames>
    <definedName name="___dfadf">#REF!</definedName>
    <definedName name="__123Graph_A" localSheetId="0" hidden="1">#REF!</definedName>
    <definedName name="__123Graph_A" hidden="1">#REF!</definedName>
    <definedName name="__123Graph_E" localSheetId="0" hidden="1">#REF!</definedName>
    <definedName name="__123Graph_E" hidden="1">#REF!</definedName>
    <definedName name="__123Graph_F" localSheetId="0" hidden="1">#REF!</definedName>
    <definedName name="__123Graph_F" hidden="1">#REF!</definedName>
    <definedName name="_AMO_UniqueIdentifier" hidden="1">"'85e23a0a-b70c-4023-bba5-d77e0c75d014'"</definedName>
    <definedName name="_D_" localSheetId="0">#REF!</definedName>
    <definedName name="_D_">#REF!</definedName>
    <definedName name="_E_" localSheetId="0">#REF!</definedName>
    <definedName name="_E_">#REF!</definedName>
    <definedName name="_xlnm._FilterDatabase" localSheetId="0" hidden="1">'FY2024 Muni Rpt'!$A$8:$AA$269</definedName>
    <definedName name="_P_" localSheetId="0">#REF!</definedName>
    <definedName name="_P_">#REF!</definedName>
    <definedName name="_S_" localSheetId="0">#REF!</definedName>
    <definedName name="_S_">#REF!</definedName>
    <definedName name="adfadfa">#REF!</definedName>
    <definedName name="blah">#REF!</definedName>
    <definedName name="CAL" localSheetId="0">#REF!</definedName>
    <definedName name="CAL">#REF!</definedName>
    <definedName name="dafd">#REF!</definedName>
    <definedName name="dafdasfa">#REF!</definedName>
    <definedName name="dkafjdkj">#REF!</definedName>
    <definedName name="FY21charter">#REF!</definedName>
    <definedName name="OLD" localSheetId="0">#REF!</definedName>
    <definedName name="OLD">#REF!</definedName>
    <definedName name="PRINT" localSheetId="0">#REF!</definedName>
    <definedName name="PRINT">#REF!</definedName>
    <definedName name="_xlnm.Print_Area" localSheetId="0">'FY2024 Muni Rpt'!$E$1:$X$269</definedName>
    <definedName name="_xlnm.Print_Titles" localSheetId="0">'FY2024 Muni Rpt'!$E:$E,'FY2024 Muni Rpt'!$1:$7</definedName>
    <definedName name="PRINT3" localSheetId="0">#REF!</definedName>
    <definedName name="PRINT3">#REF!</definedName>
    <definedName name="Sandy">#REF!</definedName>
    <definedName name="T_Additional_2004_Aid" localSheetId="0">#REF!</definedName>
    <definedName name="T_Additional_2004_Aid">#REF!</definedName>
    <definedName name="TaxWarr05Import" localSheetId="0">#REF!</definedName>
    <definedName name="TaxWarr05Import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X272" i="1" l="1"/>
  <c r="Z269" i="1"/>
  <c r="Z268" i="1"/>
  <c r="Z267" i="1"/>
  <c r="Z266" i="1"/>
  <c r="Z265" i="1"/>
  <c r="Z264" i="1"/>
  <c r="Z263" i="1"/>
  <c r="Z262" i="1"/>
  <c r="Z261" i="1"/>
  <c r="Z260" i="1"/>
  <c r="Z259" i="1"/>
  <c r="Z258" i="1"/>
  <c r="Z257" i="1"/>
  <c r="Z256" i="1"/>
  <c r="Z255" i="1"/>
  <c r="Z254" i="1"/>
  <c r="V254" i="1"/>
  <c r="Z253" i="1"/>
  <c r="V253" i="1"/>
  <c r="V252" i="1"/>
  <c r="R252" i="1"/>
  <c r="C252" i="1"/>
  <c r="V251" i="1"/>
  <c r="R251" i="1"/>
  <c r="C251" i="1"/>
  <c r="V250" i="1"/>
  <c r="R250" i="1"/>
  <c r="C250" i="1"/>
  <c r="V249" i="1"/>
  <c r="R249" i="1"/>
  <c r="C249" i="1"/>
  <c r="V248" i="1"/>
  <c r="R248" i="1"/>
  <c r="C248" i="1"/>
  <c r="V247" i="1"/>
  <c r="R247" i="1"/>
  <c r="C247" i="1"/>
  <c r="V246" i="1"/>
  <c r="R246" i="1"/>
  <c r="C246" i="1"/>
  <c r="V245" i="1"/>
  <c r="R245" i="1"/>
  <c r="C245" i="1"/>
  <c r="V244" i="1"/>
  <c r="R244" i="1"/>
  <c r="C244" i="1"/>
  <c r="V243" i="1"/>
  <c r="C243" i="1"/>
  <c r="V242" i="1"/>
  <c r="R242" i="1"/>
  <c r="C242" i="1"/>
  <c r="V241" i="1"/>
  <c r="R241" i="1"/>
  <c r="C241" i="1"/>
  <c r="V240" i="1"/>
  <c r="R240" i="1"/>
  <c r="C240" i="1"/>
  <c r="V239" i="1"/>
  <c r="R239" i="1"/>
  <c r="C239" i="1"/>
  <c r="V238" i="1"/>
  <c r="R238" i="1"/>
  <c r="C238" i="1"/>
  <c r="V237" i="1"/>
  <c r="R237" i="1"/>
  <c r="C237" i="1"/>
  <c r="V236" i="1"/>
  <c r="R236" i="1"/>
  <c r="C236" i="1"/>
  <c r="V235" i="1"/>
  <c r="C235" i="1"/>
  <c r="V234" i="1"/>
  <c r="R234" i="1"/>
  <c r="C234" i="1"/>
  <c r="V233" i="1"/>
  <c r="R233" i="1"/>
  <c r="C233" i="1"/>
  <c r="V232" i="1"/>
  <c r="R232" i="1"/>
  <c r="C232" i="1"/>
  <c r="V231" i="1"/>
  <c r="R231" i="1"/>
  <c r="C231" i="1"/>
  <c r="V230" i="1"/>
  <c r="R230" i="1"/>
  <c r="C230" i="1"/>
  <c r="V229" i="1"/>
  <c r="R229" i="1"/>
  <c r="C229" i="1"/>
  <c r="V228" i="1"/>
  <c r="R228" i="1"/>
  <c r="C228" i="1"/>
  <c r="V227" i="1"/>
  <c r="C227" i="1"/>
  <c r="V226" i="1"/>
  <c r="R226" i="1"/>
  <c r="C226" i="1"/>
  <c r="V225" i="1"/>
  <c r="R225" i="1"/>
  <c r="C225" i="1"/>
  <c r="V224" i="1"/>
  <c r="R224" i="1"/>
  <c r="C224" i="1"/>
  <c r="V223" i="1"/>
  <c r="R223" i="1"/>
  <c r="C223" i="1"/>
  <c r="V222" i="1"/>
  <c r="R222" i="1"/>
  <c r="C222" i="1"/>
  <c r="V221" i="1"/>
  <c r="R221" i="1"/>
  <c r="C221" i="1"/>
  <c r="V220" i="1"/>
  <c r="R220" i="1"/>
  <c r="C220" i="1"/>
  <c r="V219" i="1"/>
  <c r="C219" i="1"/>
  <c r="V218" i="1"/>
  <c r="R218" i="1"/>
  <c r="C218" i="1"/>
  <c r="V217" i="1"/>
  <c r="R217" i="1"/>
  <c r="C217" i="1"/>
  <c r="V216" i="1"/>
  <c r="R216" i="1"/>
  <c r="C216" i="1"/>
  <c r="V215" i="1"/>
  <c r="R215" i="1"/>
  <c r="C215" i="1"/>
  <c r="V214" i="1"/>
  <c r="C214" i="1"/>
  <c r="V213" i="1"/>
  <c r="R213" i="1"/>
  <c r="C213" i="1"/>
  <c r="V212" i="1"/>
  <c r="R212" i="1"/>
  <c r="C212" i="1"/>
  <c r="V211" i="1"/>
  <c r="R211" i="1"/>
  <c r="C211" i="1"/>
  <c r="V210" i="1"/>
  <c r="R210" i="1"/>
  <c r="C210" i="1"/>
  <c r="V209" i="1"/>
  <c r="R209" i="1"/>
  <c r="C209" i="1"/>
  <c r="V208" i="1"/>
  <c r="R208" i="1"/>
  <c r="C208" i="1"/>
  <c r="V207" i="1"/>
  <c r="R207" i="1"/>
  <c r="C207" i="1"/>
  <c r="V206" i="1"/>
  <c r="R206" i="1"/>
  <c r="C206" i="1"/>
  <c r="V205" i="1"/>
  <c r="R205" i="1"/>
  <c r="C205" i="1"/>
  <c r="V204" i="1"/>
  <c r="R204" i="1"/>
  <c r="C204" i="1"/>
  <c r="V203" i="1"/>
  <c r="R203" i="1"/>
  <c r="C203" i="1"/>
  <c r="V202" i="1"/>
  <c r="R202" i="1"/>
  <c r="C202" i="1"/>
  <c r="V201" i="1"/>
  <c r="R201" i="1"/>
  <c r="C201" i="1"/>
  <c r="V200" i="1"/>
  <c r="R200" i="1"/>
  <c r="C200" i="1"/>
  <c r="V199" i="1"/>
  <c r="R199" i="1"/>
  <c r="C199" i="1"/>
  <c r="V198" i="1"/>
  <c r="R198" i="1"/>
  <c r="C198" i="1"/>
  <c r="V197" i="1"/>
  <c r="R197" i="1"/>
  <c r="C197" i="1"/>
  <c r="V196" i="1"/>
  <c r="R196" i="1"/>
  <c r="C196" i="1"/>
  <c r="V195" i="1"/>
  <c r="R195" i="1"/>
  <c r="C195" i="1"/>
  <c r="V194" i="1"/>
  <c r="R194" i="1"/>
  <c r="C194" i="1"/>
  <c r="V193" i="1"/>
  <c r="R193" i="1"/>
  <c r="C193" i="1"/>
  <c r="V192" i="1"/>
  <c r="R192" i="1"/>
  <c r="C192" i="1"/>
  <c r="V191" i="1"/>
  <c r="R191" i="1"/>
  <c r="C191" i="1"/>
  <c r="V190" i="1"/>
  <c r="R190" i="1"/>
  <c r="C190" i="1"/>
  <c r="V189" i="1"/>
  <c r="R189" i="1"/>
  <c r="C189" i="1"/>
  <c r="V188" i="1"/>
  <c r="R188" i="1"/>
  <c r="C188" i="1"/>
  <c r="V187" i="1"/>
  <c r="R187" i="1"/>
  <c r="C187" i="1"/>
  <c r="V186" i="1"/>
  <c r="R186" i="1"/>
  <c r="C186" i="1"/>
  <c r="V185" i="1"/>
  <c r="R185" i="1"/>
  <c r="C185" i="1"/>
  <c r="V184" i="1"/>
  <c r="R184" i="1"/>
  <c r="C184" i="1"/>
  <c r="V183" i="1"/>
  <c r="R183" i="1"/>
  <c r="C183" i="1"/>
  <c r="V182" i="1"/>
  <c r="R182" i="1"/>
  <c r="C182" i="1"/>
  <c r="V181" i="1"/>
  <c r="R181" i="1"/>
  <c r="C181" i="1"/>
  <c r="V180" i="1"/>
  <c r="R180" i="1"/>
  <c r="C180" i="1"/>
  <c r="V179" i="1"/>
  <c r="R179" i="1"/>
  <c r="C179" i="1"/>
  <c r="V178" i="1"/>
  <c r="C178" i="1"/>
  <c r="V177" i="1"/>
  <c r="R177" i="1"/>
  <c r="C177" i="1"/>
  <c r="V176" i="1"/>
  <c r="R176" i="1"/>
  <c r="C176" i="1"/>
  <c r="V175" i="1"/>
  <c r="R175" i="1"/>
  <c r="C175" i="1"/>
  <c r="V174" i="1"/>
  <c r="R174" i="1"/>
  <c r="C174" i="1"/>
  <c r="V173" i="1"/>
  <c r="R173" i="1"/>
  <c r="C173" i="1"/>
  <c r="V172" i="1"/>
  <c r="R172" i="1"/>
  <c r="C172" i="1"/>
  <c r="V171" i="1"/>
  <c r="R171" i="1"/>
  <c r="C171" i="1"/>
  <c r="V170" i="1"/>
  <c r="R170" i="1"/>
  <c r="C170" i="1"/>
  <c r="V169" i="1"/>
  <c r="R169" i="1"/>
  <c r="C169" i="1"/>
  <c r="V168" i="1"/>
  <c r="R168" i="1"/>
  <c r="C168" i="1"/>
  <c r="V167" i="1"/>
  <c r="R167" i="1"/>
  <c r="C167" i="1"/>
  <c r="V166" i="1"/>
  <c r="C166" i="1"/>
  <c r="V165" i="1"/>
  <c r="R165" i="1"/>
  <c r="C165" i="1"/>
  <c r="V164" i="1"/>
  <c r="R164" i="1"/>
  <c r="C164" i="1"/>
  <c r="V163" i="1"/>
  <c r="R163" i="1"/>
  <c r="C163" i="1"/>
  <c r="V162" i="1"/>
  <c r="R162" i="1"/>
  <c r="C162" i="1"/>
  <c r="V161" i="1"/>
  <c r="R161" i="1"/>
  <c r="C161" i="1"/>
  <c r="V160" i="1"/>
  <c r="R160" i="1"/>
  <c r="C160" i="1"/>
  <c r="V159" i="1"/>
  <c r="R159" i="1"/>
  <c r="C159" i="1"/>
  <c r="V158" i="1"/>
  <c r="C158" i="1"/>
  <c r="V157" i="1"/>
  <c r="R157" i="1"/>
  <c r="C157" i="1"/>
  <c r="V156" i="1"/>
  <c r="R156" i="1"/>
  <c r="C156" i="1"/>
  <c r="V155" i="1"/>
  <c r="R155" i="1"/>
  <c r="C155" i="1"/>
  <c r="V154" i="1"/>
  <c r="R154" i="1"/>
  <c r="C154" i="1"/>
  <c r="V153" i="1"/>
  <c r="R153" i="1"/>
  <c r="C153" i="1"/>
  <c r="V152" i="1"/>
  <c r="R152" i="1"/>
  <c r="C152" i="1"/>
  <c r="V151" i="1"/>
  <c r="R151" i="1"/>
  <c r="C151" i="1"/>
  <c r="V150" i="1"/>
  <c r="C150" i="1"/>
  <c r="V149" i="1"/>
  <c r="R149" i="1"/>
  <c r="C149" i="1"/>
  <c r="V148" i="1"/>
  <c r="R148" i="1"/>
  <c r="C148" i="1"/>
  <c r="V147" i="1"/>
  <c r="R147" i="1"/>
  <c r="C147" i="1"/>
  <c r="V146" i="1"/>
  <c r="R146" i="1"/>
  <c r="C146" i="1"/>
  <c r="V145" i="1"/>
  <c r="R145" i="1"/>
  <c r="C145" i="1"/>
  <c r="V144" i="1"/>
  <c r="C144" i="1"/>
  <c r="V143" i="1"/>
  <c r="R143" i="1"/>
  <c r="C143" i="1"/>
  <c r="V142" i="1"/>
  <c r="C142" i="1"/>
  <c r="V141" i="1"/>
  <c r="R141" i="1"/>
  <c r="C141" i="1"/>
  <c r="V140" i="1"/>
  <c r="R140" i="1"/>
  <c r="C140" i="1"/>
  <c r="V139" i="1"/>
  <c r="R139" i="1"/>
  <c r="C139" i="1"/>
  <c r="V138" i="1"/>
  <c r="R138" i="1"/>
  <c r="C138" i="1"/>
  <c r="V137" i="1"/>
  <c r="R137" i="1"/>
  <c r="C137" i="1"/>
  <c r="V136" i="1"/>
  <c r="R136" i="1"/>
  <c r="C136" i="1"/>
  <c r="V135" i="1"/>
  <c r="R135" i="1"/>
  <c r="C135" i="1"/>
  <c r="V134" i="1"/>
  <c r="R134" i="1"/>
  <c r="C134" i="1"/>
  <c r="V133" i="1"/>
  <c r="R133" i="1"/>
  <c r="C133" i="1"/>
  <c r="V132" i="1"/>
  <c r="R132" i="1"/>
  <c r="C132" i="1"/>
  <c r="V131" i="1"/>
  <c r="R131" i="1"/>
  <c r="C131" i="1"/>
  <c r="V130" i="1"/>
  <c r="R130" i="1"/>
  <c r="C130" i="1"/>
  <c r="V129" i="1"/>
  <c r="R129" i="1"/>
  <c r="C129" i="1"/>
  <c r="V128" i="1"/>
  <c r="R128" i="1"/>
  <c r="C128" i="1"/>
  <c r="V127" i="1"/>
  <c r="R127" i="1"/>
  <c r="C127" i="1"/>
  <c r="V126" i="1"/>
  <c r="R126" i="1"/>
  <c r="C126" i="1"/>
  <c r="V125" i="1"/>
  <c r="R125" i="1"/>
  <c r="C125" i="1"/>
  <c r="V124" i="1"/>
  <c r="R124" i="1"/>
  <c r="C124" i="1"/>
  <c r="V123" i="1"/>
  <c r="R123" i="1"/>
  <c r="C123" i="1"/>
  <c r="V122" i="1"/>
  <c r="R122" i="1"/>
  <c r="C122" i="1"/>
  <c r="V121" i="1"/>
  <c r="R121" i="1"/>
  <c r="C121" i="1"/>
  <c r="V120" i="1"/>
  <c r="R120" i="1"/>
  <c r="C120" i="1"/>
  <c r="V119" i="1"/>
  <c r="R119" i="1"/>
  <c r="C119" i="1"/>
  <c r="V118" i="1"/>
  <c r="R118" i="1"/>
  <c r="C118" i="1"/>
  <c r="V117" i="1"/>
  <c r="R117" i="1"/>
  <c r="C117" i="1"/>
  <c r="V116" i="1"/>
  <c r="R116" i="1"/>
  <c r="C116" i="1"/>
  <c r="V115" i="1"/>
  <c r="R115" i="1"/>
  <c r="C115" i="1"/>
  <c r="V114" i="1"/>
  <c r="R114" i="1"/>
  <c r="I114" i="1"/>
  <c r="C114" i="1"/>
  <c r="V113" i="1"/>
  <c r="R113" i="1"/>
  <c r="C113" i="1"/>
  <c r="V112" i="1"/>
  <c r="R112" i="1"/>
  <c r="G112" i="1"/>
  <c r="C112" i="1"/>
  <c r="V111" i="1"/>
  <c r="R111" i="1"/>
  <c r="C111" i="1"/>
  <c r="V110" i="1"/>
  <c r="R110" i="1"/>
  <c r="G110" i="1"/>
  <c r="C110" i="1"/>
  <c r="V109" i="1"/>
  <c r="R109" i="1"/>
  <c r="C109" i="1"/>
  <c r="V108" i="1"/>
  <c r="R108" i="1"/>
  <c r="G108" i="1"/>
  <c r="C108" i="1"/>
  <c r="V107" i="1"/>
  <c r="C107" i="1"/>
  <c r="V106" i="1"/>
  <c r="R106" i="1"/>
  <c r="I106" i="1"/>
  <c r="C106" i="1"/>
  <c r="V105" i="1"/>
  <c r="R105" i="1"/>
  <c r="C105" i="1"/>
  <c r="V104" i="1"/>
  <c r="R104" i="1"/>
  <c r="C104" i="1"/>
  <c r="V103" i="1"/>
  <c r="R103" i="1"/>
  <c r="C103" i="1"/>
  <c r="V102" i="1"/>
  <c r="R102" i="1"/>
  <c r="C102" i="1"/>
  <c r="V101" i="1"/>
  <c r="R101" i="1"/>
  <c r="C101" i="1"/>
  <c r="V100" i="1"/>
  <c r="R100" i="1"/>
  <c r="C100" i="1"/>
  <c r="V99" i="1"/>
  <c r="R99" i="1"/>
  <c r="C99" i="1"/>
  <c r="V98" i="1"/>
  <c r="C98" i="1"/>
  <c r="V97" i="1"/>
  <c r="R97" i="1"/>
  <c r="C97" i="1"/>
  <c r="V96" i="1"/>
  <c r="R96" i="1"/>
  <c r="C96" i="1"/>
  <c r="V95" i="1"/>
  <c r="R95" i="1"/>
  <c r="C95" i="1"/>
  <c r="V94" i="1"/>
  <c r="R94" i="1"/>
  <c r="C94" i="1"/>
  <c r="V93" i="1"/>
  <c r="R93" i="1"/>
  <c r="C93" i="1"/>
  <c r="V92" i="1"/>
  <c r="R92" i="1"/>
  <c r="C92" i="1"/>
  <c r="V91" i="1"/>
  <c r="R91" i="1"/>
  <c r="C91" i="1"/>
  <c r="V90" i="1"/>
  <c r="C90" i="1"/>
  <c r="V89" i="1"/>
  <c r="R89" i="1"/>
  <c r="C89" i="1"/>
  <c r="V88" i="1"/>
  <c r="R88" i="1"/>
  <c r="C88" i="1"/>
  <c r="V87" i="1"/>
  <c r="I87" i="1"/>
  <c r="C87" i="1"/>
  <c r="V86" i="1"/>
  <c r="R86" i="1"/>
  <c r="C86" i="1"/>
  <c r="V85" i="1"/>
  <c r="R85" i="1"/>
  <c r="C85" i="1"/>
  <c r="V84" i="1"/>
  <c r="R84" i="1"/>
  <c r="C84" i="1"/>
  <c r="V83" i="1"/>
  <c r="R83" i="1"/>
  <c r="C83" i="1"/>
  <c r="V82" i="1"/>
  <c r="R82" i="1"/>
  <c r="C82" i="1"/>
  <c r="V81" i="1"/>
  <c r="R81" i="1"/>
  <c r="C81" i="1"/>
  <c r="V80" i="1"/>
  <c r="R80" i="1"/>
  <c r="C80" i="1"/>
  <c r="V79" i="1"/>
  <c r="I79" i="1"/>
  <c r="C79" i="1"/>
  <c r="V78" i="1"/>
  <c r="R78" i="1"/>
  <c r="C78" i="1"/>
  <c r="V77" i="1"/>
  <c r="R77" i="1"/>
  <c r="C77" i="1"/>
  <c r="V76" i="1"/>
  <c r="R76" i="1"/>
  <c r="C76" i="1"/>
  <c r="V75" i="1"/>
  <c r="R75" i="1"/>
  <c r="C75" i="1"/>
  <c r="V74" i="1"/>
  <c r="R74" i="1"/>
  <c r="C74" i="1"/>
  <c r="V73" i="1"/>
  <c r="R73" i="1"/>
  <c r="C73" i="1"/>
  <c r="V72" i="1"/>
  <c r="R72" i="1"/>
  <c r="C72" i="1"/>
  <c r="V71" i="1"/>
  <c r="I71" i="1"/>
  <c r="C71" i="1"/>
  <c r="V70" i="1"/>
  <c r="R70" i="1"/>
  <c r="C70" i="1"/>
  <c r="V69" i="1"/>
  <c r="R69" i="1"/>
  <c r="C69" i="1"/>
  <c r="V68" i="1"/>
  <c r="R68" i="1"/>
  <c r="G68" i="1"/>
  <c r="C68" i="1"/>
  <c r="V67" i="1"/>
  <c r="R67" i="1"/>
  <c r="C67" i="1"/>
  <c r="V66" i="1"/>
  <c r="R66" i="1"/>
  <c r="C66" i="1"/>
  <c r="V65" i="1"/>
  <c r="R65" i="1"/>
  <c r="C65" i="1"/>
  <c r="V64" i="1"/>
  <c r="R64" i="1"/>
  <c r="C64" i="1"/>
  <c r="V63" i="1"/>
  <c r="R63" i="1"/>
  <c r="G63" i="1"/>
  <c r="C63" i="1"/>
  <c r="V62" i="1"/>
  <c r="R62" i="1"/>
  <c r="C62" i="1"/>
  <c r="V61" i="1"/>
  <c r="R61" i="1"/>
  <c r="C61" i="1"/>
  <c r="V60" i="1"/>
  <c r="R60" i="1"/>
  <c r="C60" i="1"/>
  <c r="V59" i="1"/>
  <c r="R59" i="1"/>
  <c r="C59" i="1"/>
  <c r="V58" i="1"/>
  <c r="R58" i="1"/>
  <c r="G58" i="1"/>
  <c r="C58" i="1"/>
  <c r="V57" i="1"/>
  <c r="R57" i="1"/>
  <c r="C57" i="1"/>
  <c r="V56" i="1"/>
  <c r="R56" i="1"/>
  <c r="C56" i="1"/>
  <c r="V55" i="1"/>
  <c r="R55" i="1"/>
  <c r="C55" i="1"/>
  <c r="V54" i="1"/>
  <c r="R54" i="1"/>
  <c r="C54" i="1"/>
  <c r="V53" i="1"/>
  <c r="R53" i="1"/>
  <c r="C53" i="1"/>
  <c r="V52" i="1"/>
  <c r="R52" i="1"/>
  <c r="I52" i="1"/>
  <c r="C52" i="1"/>
  <c r="V51" i="1"/>
  <c r="R51" i="1"/>
  <c r="C51" i="1"/>
  <c r="V50" i="1"/>
  <c r="R50" i="1"/>
  <c r="C50" i="1"/>
  <c r="V49" i="1"/>
  <c r="C49" i="1"/>
  <c r="V48" i="1"/>
  <c r="R48" i="1"/>
  <c r="C48" i="1"/>
  <c r="V47" i="1"/>
  <c r="R47" i="1"/>
  <c r="I47" i="1"/>
  <c r="C47" i="1"/>
  <c r="V46" i="1"/>
  <c r="C46" i="1"/>
  <c r="V45" i="1"/>
  <c r="R45" i="1"/>
  <c r="G45" i="1"/>
  <c r="C45" i="1"/>
  <c r="V44" i="1"/>
  <c r="G44" i="1"/>
  <c r="C44" i="1"/>
  <c r="V43" i="1"/>
  <c r="R43" i="1"/>
  <c r="M43" i="1"/>
  <c r="C43" i="1"/>
  <c r="V42" i="1"/>
  <c r="R42" i="1"/>
  <c r="I42" i="1"/>
  <c r="G42" i="1"/>
  <c r="C42" i="1"/>
  <c r="V41" i="1"/>
  <c r="R41" i="1"/>
  <c r="I41" i="1"/>
  <c r="C41" i="1"/>
  <c r="V40" i="1"/>
  <c r="R40" i="1"/>
  <c r="I40" i="1"/>
  <c r="G40" i="1"/>
  <c r="C40" i="1"/>
  <c r="V39" i="1"/>
  <c r="R39" i="1"/>
  <c r="I39" i="1"/>
  <c r="G39" i="1"/>
  <c r="C39" i="1"/>
  <c r="V38" i="1"/>
  <c r="G38" i="1"/>
  <c r="C38" i="1"/>
  <c r="V37" i="1"/>
  <c r="R37" i="1"/>
  <c r="G37" i="1"/>
  <c r="C37" i="1"/>
  <c r="V36" i="1"/>
  <c r="R36" i="1"/>
  <c r="I36" i="1"/>
  <c r="G36" i="1"/>
  <c r="C36" i="1"/>
  <c r="V35" i="1"/>
  <c r="R35" i="1"/>
  <c r="M35" i="1"/>
  <c r="C35" i="1"/>
  <c r="V34" i="1"/>
  <c r="R34" i="1"/>
  <c r="I34" i="1"/>
  <c r="G34" i="1"/>
  <c r="C34" i="1"/>
  <c r="V33" i="1"/>
  <c r="R33" i="1"/>
  <c r="K33" i="1"/>
  <c r="I33" i="1"/>
  <c r="C33" i="1"/>
  <c r="V32" i="1"/>
  <c r="R32" i="1"/>
  <c r="I32" i="1"/>
  <c r="G32" i="1"/>
  <c r="C32" i="1"/>
  <c r="V31" i="1"/>
  <c r="I31" i="1"/>
  <c r="G31" i="1"/>
  <c r="C31" i="1"/>
  <c r="V30" i="1"/>
  <c r="G30" i="1"/>
  <c r="C30" i="1"/>
  <c r="V29" i="1"/>
  <c r="R29" i="1"/>
  <c r="M29" i="1"/>
  <c r="G29" i="1"/>
  <c r="C29" i="1"/>
  <c r="V28" i="1"/>
  <c r="R28" i="1"/>
  <c r="I28" i="1"/>
  <c r="G28" i="1"/>
  <c r="C28" i="1"/>
  <c r="V27" i="1"/>
  <c r="R27" i="1"/>
  <c r="M27" i="1"/>
  <c r="C27" i="1"/>
  <c r="V26" i="1"/>
  <c r="R26" i="1"/>
  <c r="M26" i="1"/>
  <c r="I26" i="1"/>
  <c r="G26" i="1"/>
  <c r="C26" i="1"/>
  <c r="V25" i="1"/>
  <c r="R25" i="1"/>
  <c r="I25" i="1"/>
  <c r="C25" i="1"/>
  <c r="V24" i="1"/>
  <c r="V6" i="1" s="1"/>
  <c r="R24" i="1"/>
  <c r="M24" i="1"/>
  <c r="I24" i="1"/>
  <c r="G24" i="1"/>
  <c r="C24" i="1"/>
  <c r="V23" i="1"/>
  <c r="R23" i="1"/>
  <c r="I23" i="1"/>
  <c r="G23" i="1"/>
  <c r="C23" i="1"/>
  <c r="V22" i="1"/>
  <c r="G22" i="1"/>
  <c r="C22" i="1"/>
  <c r="V21" i="1"/>
  <c r="R21" i="1"/>
  <c r="M21" i="1"/>
  <c r="I21" i="1"/>
  <c r="G21" i="1"/>
  <c r="C21" i="1"/>
  <c r="V20" i="1"/>
  <c r="R20" i="1"/>
  <c r="M20" i="1"/>
  <c r="I20" i="1"/>
  <c r="G20" i="1"/>
  <c r="C20" i="1"/>
  <c r="V19" i="1"/>
  <c r="R19" i="1"/>
  <c r="M19" i="1"/>
  <c r="I19" i="1"/>
  <c r="C19" i="1"/>
  <c r="V18" i="1"/>
  <c r="R18" i="1"/>
  <c r="M18" i="1"/>
  <c r="I18" i="1"/>
  <c r="G18" i="1"/>
  <c r="C18" i="1"/>
  <c r="V17" i="1"/>
  <c r="R17" i="1"/>
  <c r="I17" i="1"/>
  <c r="G17" i="1"/>
  <c r="C17" i="1"/>
  <c r="V16" i="1"/>
  <c r="R16" i="1"/>
  <c r="I16" i="1"/>
  <c r="G16" i="1"/>
  <c r="C16" i="1"/>
  <c r="V15" i="1"/>
  <c r="I15" i="1"/>
  <c r="G15" i="1"/>
  <c r="C15" i="1"/>
  <c r="V14" i="1"/>
  <c r="M14" i="1"/>
  <c r="G14" i="1"/>
  <c r="C14" i="1"/>
  <c r="V13" i="1"/>
  <c r="R13" i="1"/>
  <c r="M13" i="1"/>
  <c r="I13" i="1"/>
  <c r="G13" i="1"/>
  <c r="C13" i="1"/>
  <c r="V12" i="1"/>
  <c r="M12" i="1"/>
  <c r="K12" i="1"/>
  <c r="R12" i="1"/>
  <c r="G12" i="1"/>
  <c r="C12" i="1"/>
  <c r="V11" i="1"/>
  <c r="R11" i="1"/>
  <c r="L6" i="1"/>
  <c r="I11" i="1"/>
  <c r="G11" i="1"/>
  <c r="C11" i="1"/>
  <c r="V10" i="1"/>
  <c r="R10" i="1"/>
  <c r="I10" i="1"/>
  <c r="G10" i="1"/>
  <c r="C10" i="1"/>
  <c r="V9" i="1"/>
  <c r="R9" i="1"/>
  <c r="K9" i="1"/>
  <c r="I9" i="1"/>
  <c r="G9" i="1"/>
  <c r="C9" i="1"/>
  <c r="V8" i="1"/>
  <c r="R8" i="1"/>
  <c r="I8" i="1"/>
  <c r="U6" i="1"/>
  <c r="K34" i="1"/>
  <c r="I88" i="1"/>
  <c r="G62" i="1"/>
  <c r="G8" i="1" l="1"/>
  <c r="F6" i="1"/>
  <c r="K25" i="1"/>
  <c r="K30" i="1"/>
  <c r="K41" i="1"/>
  <c r="K44" i="1"/>
  <c r="K46" i="1"/>
  <c r="M250" i="1"/>
  <c r="M242" i="1"/>
  <c r="M234" i="1"/>
  <c r="M251" i="1"/>
  <c r="M243" i="1"/>
  <c r="M235" i="1"/>
  <c r="M227" i="1"/>
  <c r="M219" i="1"/>
  <c r="M244" i="1"/>
  <c r="M236" i="1"/>
  <c r="M228" i="1"/>
  <c r="M220" i="1"/>
  <c r="M249" i="1"/>
  <c r="M225" i="1"/>
  <c r="M212" i="1"/>
  <c r="M205" i="1"/>
  <c r="M197" i="1"/>
  <c r="M189" i="1"/>
  <c r="M240" i="1"/>
  <c r="M217" i="1"/>
  <c r="M241" i="1"/>
  <c r="M200" i="1"/>
  <c r="M192" i="1"/>
  <c r="M210" i="1"/>
  <c r="M201" i="1"/>
  <c r="M193" i="1"/>
  <c r="M185" i="1"/>
  <c r="M248" i="1"/>
  <c r="M233" i="1"/>
  <c r="M224" i="1"/>
  <c r="M170" i="1"/>
  <c r="M171" i="1"/>
  <c r="M163" i="1"/>
  <c r="M155" i="1"/>
  <c r="M147" i="1"/>
  <c r="M184" i="1"/>
  <c r="M165" i="1"/>
  <c r="M157" i="1"/>
  <c r="M176" i="1"/>
  <c r="M166" i="1"/>
  <c r="M158" i="1"/>
  <c r="M150" i="1"/>
  <c r="M142" i="1"/>
  <c r="M167" i="1"/>
  <c r="M159" i="1"/>
  <c r="M151" i="1"/>
  <c r="M143" i="1"/>
  <c r="M180" i="1"/>
  <c r="M127" i="1"/>
  <c r="M119" i="1"/>
  <c r="M111" i="1"/>
  <c r="M149" i="1"/>
  <c r="M141" i="1"/>
  <c r="M128" i="1"/>
  <c r="M120" i="1"/>
  <c r="M112" i="1"/>
  <c r="M121" i="1"/>
  <c r="M131" i="1"/>
  <c r="M123" i="1"/>
  <c r="M115" i="1"/>
  <c r="M107" i="1"/>
  <c r="M99" i="1"/>
  <c r="M139" i="1"/>
  <c r="M138" i="1"/>
  <c r="M135" i="1"/>
  <c r="M132" i="1"/>
  <c r="M124" i="1"/>
  <c r="M116" i="1"/>
  <c r="M108" i="1"/>
  <c r="M100" i="1"/>
  <c r="M125" i="1"/>
  <c r="M109" i="1"/>
  <c r="M101" i="1"/>
  <c r="M93" i="1"/>
  <c r="M95" i="1"/>
  <c r="M85" i="1"/>
  <c r="M77" i="1"/>
  <c r="M69" i="1"/>
  <c r="M61" i="1"/>
  <c r="M96" i="1"/>
  <c r="M92" i="1"/>
  <c r="M72" i="1"/>
  <c r="M56" i="1"/>
  <c r="M89" i="1"/>
  <c r="M81" i="1"/>
  <c r="M73" i="1"/>
  <c r="M65" i="1"/>
  <c r="M57" i="1"/>
  <c r="M60" i="1"/>
  <c r="M23" i="1"/>
  <c r="M15" i="1"/>
  <c r="M68" i="1"/>
  <c r="M52" i="1"/>
  <c r="M39" i="1"/>
  <c r="M31" i="1"/>
  <c r="M9" i="1"/>
  <c r="N9" i="1" s="1"/>
  <c r="T9" i="1" s="1"/>
  <c r="W9" i="1" s="1"/>
  <c r="X9" i="1" s="1"/>
  <c r="Z9" i="1" s="1"/>
  <c r="M104" i="1"/>
  <c r="M84" i="1"/>
  <c r="M76" i="1"/>
  <c r="M54" i="1"/>
  <c r="M41" i="1"/>
  <c r="M33" i="1"/>
  <c r="M25" i="1"/>
  <c r="M17" i="1"/>
  <c r="M49" i="1"/>
  <c r="S6" i="1"/>
  <c r="M10" i="1"/>
  <c r="M11" i="1"/>
  <c r="R15" i="1"/>
  <c r="K24" i="1"/>
  <c r="N24" i="1" s="1"/>
  <c r="T24" i="1" s="1"/>
  <c r="W24" i="1" s="1"/>
  <c r="X24" i="1" s="1"/>
  <c r="Z24" i="1" s="1"/>
  <c r="K28" i="1"/>
  <c r="M30" i="1"/>
  <c r="K40" i="1"/>
  <c r="N40" i="1" s="1"/>
  <c r="T40" i="1" s="1"/>
  <c r="W40" i="1" s="1"/>
  <c r="X40" i="1" s="1"/>
  <c r="Z40" i="1" s="1"/>
  <c r="M44" i="1"/>
  <c r="M46" i="1"/>
  <c r="K248" i="1"/>
  <c r="K240" i="1"/>
  <c r="K232" i="1"/>
  <c r="K249" i="1"/>
  <c r="K241" i="1"/>
  <c r="K233" i="1"/>
  <c r="K225" i="1"/>
  <c r="K250" i="1"/>
  <c r="K242" i="1"/>
  <c r="K234" i="1"/>
  <c r="K226" i="1"/>
  <c r="K218" i="1"/>
  <c r="K251" i="1"/>
  <c r="K239" i="1"/>
  <c r="K230" i="1"/>
  <c r="K214" i="1"/>
  <c r="K203" i="1"/>
  <c r="K195" i="1"/>
  <c r="K187" i="1"/>
  <c r="K212" i="1"/>
  <c r="K231" i="1"/>
  <c r="K206" i="1"/>
  <c r="K198" i="1"/>
  <c r="K190" i="1"/>
  <c r="K217" i="1"/>
  <c r="K216" i="1"/>
  <c r="K199" i="1"/>
  <c r="K191" i="1"/>
  <c r="K183" i="1"/>
  <c r="K247" i="1"/>
  <c r="K238" i="1"/>
  <c r="K223" i="1"/>
  <c r="K210" i="1"/>
  <c r="K182" i="1"/>
  <c r="K174" i="1"/>
  <c r="K168" i="1"/>
  <c r="K169" i="1"/>
  <c r="K161" i="1"/>
  <c r="K153" i="1"/>
  <c r="K145" i="1"/>
  <c r="K171" i="1"/>
  <c r="K163" i="1"/>
  <c r="K155" i="1"/>
  <c r="K178" i="1"/>
  <c r="K177" i="1"/>
  <c r="K175" i="1"/>
  <c r="K172" i="1"/>
  <c r="K164" i="1"/>
  <c r="K156" i="1"/>
  <c r="K148" i="1"/>
  <c r="K140" i="1"/>
  <c r="K165" i="1"/>
  <c r="K157" i="1"/>
  <c r="K149" i="1"/>
  <c r="K141" i="1"/>
  <c r="K181" i="1"/>
  <c r="K139" i="1"/>
  <c r="K133" i="1"/>
  <c r="K125" i="1"/>
  <c r="K117" i="1"/>
  <c r="K109" i="1"/>
  <c r="K126" i="1"/>
  <c r="K118" i="1"/>
  <c r="K110" i="1"/>
  <c r="K119" i="1"/>
  <c r="K147" i="1"/>
  <c r="K129" i="1"/>
  <c r="K121" i="1"/>
  <c r="K113" i="1"/>
  <c r="K105" i="1"/>
  <c r="K97" i="1"/>
  <c r="K130" i="1"/>
  <c r="K122" i="1"/>
  <c r="K114" i="1"/>
  <c r="K106" i="1"/>
  <c r="K98" i="1"/>
  <c r="K137" i="1"/>
  <c r="K123" i="1"/>
  <c r="K107" i="1"/>
  <c r="K99" i="1"/>
  <c r="K91" i="1"/>
  <c r="K90" i="1"/>
  <c r="K83" i="1"/>
  <c r="K75" i="1"/>
  <c r="K67" i="1"/>
  <c r="K59" i="1"/>
  <c r="K60" i="1"/>
  <c r="K102" i="1"/>
  <c r="K93" i="1"/>
  <c r="K87" i="1"/>
  <c r="K79" i="1"/>
  <c r="K71" i="1"/>
  <c r="K63" i="1"/>
  <c r="K55" i="1"/>
  <c r="K50" i="1"/>
  <c r="K21" i="1"/>
  <c r="N21" i="1" s="1"/>
  <c r="T21" i="1" s="1"/>
  <c r="W21" i="1" s="1"/>
  <c r="X21" i="1" s="1"/>
  <c r="Z21" i="1" s="1"/>
  <c r="K37" i="1"/>
  <c r="K29" i="1"/>
  <c r="K13" i="1"/>
  <c r="N13" i="1" s="1"/>
  <c r="T13" i="1" s="1"/>
  <c r="W13" i="1" s="1"/>
  <c r="X13" i="1" s="1"/>
  <c r="Z13" i="1" s="1"/>
  <c r="K58" i="1"/>
  <c r="K66" i="1"/>
  <c r="K52" i="1"/>
  <c r="K39" i="1"/>
  <c r="N39" i="1" s="1"/>
  <c r="T39" i="1" s="1"/>
  <c r="W39" i="1" s="1"/>
  <c r="X39" i="1" s="1"/>
  <c r="Z39" i="1" s="1"/>
  <c r="K31" i="1"/>
  <c r="K23" i="1"/>
  <c r="K15" i="1"/>
  <c r="K94" i="1"/>
  <c r="K82" i="1"/>
  <c r="K74" i="1"/>
  <c r="K47" i="1"/>
  <c r="K16" i="1"/>
  <c r="K17" i="1"/>
  <c r="K43" i="1"/>
  <c r="J6" i="1"/>
  <c r="K8" i="1"/>
  <c r="P6" i="1"/>
  <c r="R22" i="1"/>
  <c r="I22" i="1"/>
  <c r="R38" i="1"/>
  <c r="I38" i="1"/>
  <c r="M48" i="1"/>
  <c r="K10" i="1"/>
  <c r="K27" i="1"/>
  <c r="M40" i="1"/>
  <c r="R14" i="1"/>
  <c r="I14" i="1"/>
  <c r="K20" i="1"/>
  <c r="N20" i="1" s="1"/>
  <c r="T20" i="1" s="1"/>
  <c r="W20" i="1" s="1"/>
  <c r="X20" i="1" s="1"/>
  <c r="Z20" i="1" s="1"/>
  <c r="K22" i="1"/>
  <c r="R31" i="1"/>
  <c r="K38" i="1"/>
  <c r="K45" i="1"/>
  <c r="M34" i="1"/>
  <c r="N34" i="1" s="1"/>
  <c r="T34" i="1" s="1"/>
  <c r="W34" i="1" s="1"/>
  <c r="X34" i="1" s="1"/>
  <c r="Z34" i="1" s="1"/>
  <c r="M16" i="1"/>
  <c r="M28" i="1"/>
  <c r="M8" i="1"/>
  <c r="K14" i="1"/>
  <c r="K19" i="1"/>
  <c r="M22" i="1"/>
  <c r="K26" i="1"/>
  <c r="N26" i="1" s="1"/>
  <c r="T26" i="1" s="1"/>
  <c r="W26" i="1" s="1"/>
  <c r="X26" i="1" s="1"/>
  <c r="Z26" i="1" s="1"/>
  <c r="K32" i="1"/>
  <c r="K36" i="1"/>
  <c r="M38" i="1"/>
  <c r="K42" i="1"/>
  <c r="M45" i="1"/>
  <c r="M32" i="1"/>
  <c r="K35" i="1"/>
  <c r="M37" i="1"/>
  <c r="M42" i="1"/>
  <c r="K11" i="1"/>
  <c r="N11" i="1" s="1"/>
  <c r="T11" i="1" s="1"/>
  <c r="W11" i="1" s="1"/>
  <c r="X11" i="1" s="1"/>
  <c r="Z11" i="1" s="1"/>
  <c r="K18" i="1"/>
  <c r="N18" i="1" s="1"/>
  <c r="T18" i="1" s="1"/>
  <c r="W18" i="1" s="1"/>
  <c r="X18" i="1" s="1"/>
  <c r="Z18" i="1" s="1"/>
  <c r="R30" i="1"/>
  <c r="I30" i="1"/>
  <c r="M36" i="1"/>
  <c r="R44" i="1"/>
  <c r="I44" i="1"/>
  <c r="M47" i="1"/>
  <c r="K49" i="1"/>
  <c r="K56" i="1"/>
  <c r="K61" i="1"/>
  <c r="M64" i="1"/>
  <c r="K120" i="1"/>
  <c r="K124" i="1"/>
  <c r="K128" i="1"/>
  <c r="M130" i="1"/>
  <c r="M134" i="1"/>
  <c r="G51" i="1"/>
  <c r="G55" i="1"/>
  <c r="I58" i="1"/>
  <c r="G60" i="1"/>
  <c r="I63" i="1"/>
  <c r="K76" i="1"/>
  <c r="K84" i="1"/>
  <c r="M90" i="1"/>
  <c r="G19" i="1"/>
  <c r="N19" i="1" s="1"/>
  <c r="T19" i="1" s="1"/>
  <c r="W19" i="1" s="1"/>
  <c r="X19" i="1" s="1"/>
  <c r="Z19" i="1" s="1"/>
  <c r="G27" i="1"/>
  <c r="I29" i="1"/>
  <c r="G35" i="1"/>
  <c r="I37" i="1"/>
  <c r="G43" i="1"/>
  <c r="G48" i="1"/>
  <c r="I55" i="1"/>
  <c r="I60" i="1"/>
  <c r="K68" i="1"/>
  <c r="M71" i="1"/>
  <c r="G73" i="1"/>
  <c r="M74" i="1"/>
  <c r="G75" i="1"/>
  <c r="M79" i="1"/>
  <c r="G81" i="1"/>
  <c r="M82" i="1"/>
  <c r="M87" i="1"/>
  <c r="G89" i="1"/>
  <c r="I91" i="1"/>
  <c r="G93" i="1"/>
  <c r="G97" i="1"/>
  <c r="I12" i="1"/>
  <c r="N12" i="1" s="1"/>
  <c r="T12" i="1" s="1"/>
  <c r="W12" i="1" s="1"/>
  <c r="X12" i="1" s="1"/>
  <c r="Z12" i="1" s="1"/>
  <c r="G46" i="1"/>
  <c r="G50" i="1"/>
  <c r="K51" i="1"/>
  <c r="M63" i="1"/>
  <c r="G65" i="1"/>
  <c r="M66" i="1"/>
  <c r="G67" i="1"/>
  <c r="G70" i="1"/>
  <c r="G72" i="1"/>
  <c r="I75" i="1"/>
  <c r="G78" i="1"/>
  <c r="G80" i="1"/>
  <c r="I83" i="1"/>
  <c r="G86" i="1"/>
  <c r="G88" i="1"/>
  <c r="H6" i="1"/>
  <c r="G25" i="1"/>
  <c r="I27" i="1"/>
  <c r="G33" i="1"/>
  <c r="N33" i="1" s="1"/>
  <c r="T33" i="1" s="1"/>
  <c r="W33" i="1" s="1"/>
  <c r="X33" i="1" s="1"/>
  <c r="Z33" i="1" s="1"/>
  <c r="I35" i="1"/>
  <c r="G41" i="1"/>
  <c r="I43" i="1"/>
  <c r="I46" i="1"/>
  <c r="R46" i="1"/>
  <c r="I48" i="1"/>
  <c r="G49" i="1"/>
  <c r="M51" i="1"/>
  <c r="G53" i="1"/>
  <c r="G54" i="1"/>
  <c r="M55" i="1"/>
  <c r="G57" i="1"/>
  <c r="M58" i="1"/>
  <c r="G59" i="1"/>
  <c r="G64" i="1"/>
  <c r="I67" i="1"/>
  <c r="I70" i="1"/>
  <c r="K73" i="1"/>
  <c r="G77" i="1"/>
  <c r="I78" i="1"/>
  <c r="K81" i="1"/>
  <c r="G85" i="1"/>
  <c r="K89" i="1"/>
  <c r="M91" i="1"/>
  <c r="M50" i="1"/>
  <c r="G47" i="1"/>
  <c r="K48" i="1"/>
  <c r="I49" i="1"/>
  <c r="R49" i="1"/>
  <c r="I50" i="1"/>
  <c r="I54" i="1"/>
  <c r="G56" i="1"/>
  <c r="I59" i="1"/>
  <c r="I62" i="1"/>
  <c r="K65" i="1"/>
  <c r="G69" i="1"/>
  <c r="K70" i="1"/>
  <c r="I72" i="1"/>
  <c r="M75" i="1"/>
  <c r="K78" i="1"/>
  <c r="I80" i="1"/>
  <c r="M83" i="1"/>
  <c r="K86" i="1"/>
  <c r="G92" i="1"/>
  <c r="K103" i="1"/>
  <c r="G246" i="1"/>
  <c r="G238" i="1"/>
  <c r="G230" i="1"/>
  <c r="G222" i="1"/>
  <c r="G249" i="1"/>
  <c r="G251" i="1"/>
  <c r="G199" i="1"/>
  <c r="G191" i="1"/>
  <c r="G235" i="1"/>
  <c r="G202" i="1"/>
  <c r="G194" i="1"/>
  <c r="G186" i="1"/>
  <c r="G214" i="1"/>
  <c r="G211" i="1"/>
  <c r="G227" i="1"/>
  <c r="G243" i="1"/>
  <c r="G219" i="1"/>
  <c r="G206" i="1"/>
  <c r="G165" i="1"/>
  <c r="G157" i="1"/>
  <c r="G149" i="1"/>
  <c r="G180" i="1"/>
  <c r="G167" i="1"/>
  <c r="G159" i="1"/>
  <c r="G183" i="1"/>
  <c r="G174" i="1"/>
  <c r="G168" i="1"/>
  <c r="G160" i="1"/>
  <c r="G177" i="1"/>
  <c r="G129" i="1"/>
  <c r="G121" i="1"/>
  <c r="G113" i="1"/>
  <c r="G151" i="1"/>
  <c r="G143" i="1"/>
  <c r="G135" i="1"/>
  <c r="G133" i="1"/>
  <c r="G141" i="1"/>
  <c r="G126" i="1"/>
  <c r="G118" i="1"/>
  <c r="G106" i="1"/>
  <c r="G98" i="1"/>
  <c r="G87" i="1"/>
  <c r="G83" i="1"/>
  <c r="I246" i="1"/>
  <c r="I238" i="1"/>
  <c r="I247" i="1"/>
  <c r="I239" i="1"/>
  <c r="I231" i="1"/>
  <c r="I223" i="1"/>
  <c r="I248" i="1"/>
  <c r="I240" i="1"/>
  <c r="I232" i="1"/>
  <c r="I224" i="1"/>
  <c r="I216" i="1"/>
  <c r="I249" i="1"/>
  <c r="I251" i="1"/>
  <c r="I210" i="1"/>
  <c r="I201" i="1"/>
  <c r="I193" i="1"/>
  <c r="I185" i="1"/>
  <c r="I245" i="1"/>
  <c r="I221" i="1"/>
  <c r="I211" i="1"/>
  <c r="I208" i="1"/>
  <c r="I204" i="1"/>
  <c r="I196" i="1"/>
  <c r="I188" i="1"/>
  <c r="I237" i="1"/>
  <c r="I212" i="1"/>
  <c r="I205" i="1"/>
  <c r="I189" i="1"/>
  <c r="I180" i="1"/>
  <c r="I228" i="1"/>
  <c r="I229" i="1"/>
  <c r="I215" i="1"/>
  <c r="I176" i="1"/>
  <c r="I173" i="1"/>
  <c r="I167" i="1"/>
  <c r="I159" i="1"/>
  <c r="I151" i="1"/>
  <c r="I143" i="1"/>
  <c r="I169" i="1"/>
  <c r="I161" i="1"/>
  <c r="I153" i="1"/>
  <c r="I170" i="1"/>
  <c r="I162" i="1"/>
  <c r="I154" i="1"/>
  <c r="I146" i="1"/>
  <c r="I138" i="1"/>
  <c r="I179" i="1"/>
  <c r="I171" i="1"/>
  <c r="I163" i="1"/>
  <c r="I155" i="1"/>
  <c r="I147" i="1"/>
  <c r="I139" i="1"/>
  <c r="I137" i="1"/>
  <c r="I131" i="1"/>
  <c r="I123" i="1"/>
  <c r="I115" i="1"/>
  <c r="I135" i="1"/>
  <c r="I132" i="1"/>
  <c r="I124" i="1"/>
  <c r="I116" i="1"/>
  <c r="I108" i="1"/>
  <c r="I127" i="1"/>
  <c r="I119" i="1"/>
  <c r="I111" i="1"/>
  <c r="I103" i="1"/>
  <c r="I95" i="1"/>
  <c r="I128" i="1"/>
  <c r="I120" i="1"/>
  <c r="I112" i="1"/>
  <c r="I104" i="1"/>
  <c r="I96" i="1"/>
  <c r="I145" i="1"/>
  <c r="I105" i="1"/>
  <c r="I97" i="1"/>
  <c r="I99" i="1"/>
  <c r="I89" i="1"/>
  <c r="I81" i="1"/>
  <c r="I73" i="1"/>
  <c r="I65" i="1"/>
  <c r="I57" i="1"/>
  <c r="I100" i="1"/>
  <c r="I66" i="1"/>
  <c r="I51" i="1"/>
  <c r="I85" i="1"/>
  <c r="I77" i="1"/>
  <c r="I69" i="1"/>
  <c r="I61" i="1"/>
  <c r="I53" i="1"/>
  <c r="I92" i="1"/>
  <c r="K53" i="1"/>
  <c r="K54" i="1"/>
  <c r="K57" i="1"/>
  <c r="G61" i="1"/>
  <c r="K62" i="1"/>
  <c r="I64" i="1"/>
  <c r="M67" i="1"/>
  <c r="M70" i="1"/>
  <c r="R71" i="1"/>
  <c r="K72" i="1"/>
  <c r="G74" i="1"/>
  <c r="K77" i="1"/>
  <c r="M78" i="1"/>
  <c r="R79" i="1"/>
  <c r="K80" i="1"/>
  <c r="G82" i="1"/>
  <c r="K85" i="1"/>
  <c r="M86" i="1"/>
  <c r="R87" i="1"/>
  <c r="K88" i="1"/>
  <c r="G90" i="1"/>
  <c r="I98" i="1"/>
  <c r="K101" i="1"/>
  <c r="M103" i="1"/>
  <c r="I45" i="1"/>
  <c r="G52" i="1"/>
  <c r="M53" i="1"/>
  <c r="I56" i="1"/>
  <c r="M59" i="1"/>
  <c r="M62" i="1"/>
  <c r="K64" i="1"/>
  <c r="G66" i="1"/>
  <c r="K69" i="1"/>
  <c r="G71" i="1"/>
  <c r="I74" i="1"/>
  <c r="G76" i="1"/>
  <c r="G79" i="1"/>
  <c r="M80" i="1"/>
  <c r="I82" i="1"/>
  <c r="G84" i="1"/>
  <c r="M88" i="1"/>
  <c r="G102" i="1"/>
  <c r="I93" i="1"/>
  <c r="M94" i="1"/>
  <c r="G96" i="1"/>
  <c r="I102" i="1"/>
  <c r="G105" i="1"/>
  <c r="I110" i="1"/>
  <c r="K116" i="1"/>
  <c r="M118" i="1"/>
  <c r="M122" i="1"/>
  <c r="M126" i="1"/>
  <c r="G131" i="1"/>
  <c r="I86" i="1"/>
  <c r="M98" i="1"/>
  <c r="M106" i="1"/>
  <c r="K108" i="1"/>
  <c r="K112" i="1"/>
  <c r="M114" i="1"/>
  <c r="G119" i="1"/>
  <c r="G123" i="1"/>
  <c r="G127" i="1"/>
  <c r="I133" i="1"/>
  <c r="K92" i="1"/>
  <c r="G95" i="1"/>
  <c r="K96" i="1"/>
  <c r="M97" i="1"/>
  <c r="G101" i="1"/>
  <c r="R107" i="1"/>
  <c r="M110" i="1"/>
  <c r="G115" i="1"/>
  <c r="G117" i="1"/>
  <c r="G125" i="1"/>
  <c r="I129" i="1"/>
  <c r="K131" i="1"/>
  <c r="K135" i="1"/>
  <c r="M137" i="1"/>
  <c r="I68" i="1"/>
  <c r="N68" i="1" s="1"/>
  <c r="T68" i="1" s="1"/>
  <c r="W68" i="1" s="1"/>
  <c r="X68" i="1" s="1"/>
  <c r="Z68" i="1" s="1"/>
  <c r="I76" i="1"/>
  <c r="I84" i="1"/>
  <c r="G100" i="1"/>
  <c r="I101" i="1"/>
  <c r="M102" i="1"/>
  <c r="G104" i="1"/>
  <c r="M105" i="1"/>
  <c r="G107" i="1"/>
  <c r="G111" i="1"/>
  <c r="I117" i="1"/>
  <c r="I121" i="1"/>
  <c r="I125" i="1"/>
  <c r="K127" i="1"/>
  <c r="M133" i="1"/>
  <c r="I90" i="1"/>
  <c r="G94" i="1"/>
  <c r="K95" i="1"/>
  <c r="G99" i="1"/>
  <c r="I107" i="1"/>
  <c r="G109" i="1"/>
  <c r="I113" i="1"/>
  <c r="K115" i="1"/>
  <c r="M129" i="1"/>
  <c r="G130" i="1"/>
  <c r="G132" i="1"/>
  <c r="R90" i="1"/>
  <c r="I94" i="1"/>
  <c r="R98" i="1"/>
  <c r="G103" i="1"/>
  <c r="K104" i="1"/>
  <c r="I109" i="1"/>
  <c r="K111" i="1"/>
  <c r="M117" i="1"/>
  <c r="G120" i="1"/>
  <c r="G122" i="1"/>
  <c r="G124" i="1"/>
  <c r="G128" i="1"/>
  <c r="I130" i="1"/>
  <c r="K136" i="1"/>
  <c r="G91" i="1"/>
  <c r="K100" i="1"/>
  <c r="M113" i="1"/>
  <c r="G114" i="1"/>
  <c r="G116" i="1"/>
  <c r="I118" i="1"/>
  <c r="I122" i="1"/>
  <c r="I126" i="1"/>
  <c r="K132" i="1"/>
  <c r="I134" i="1"/>
  <c r="M136" i="1"/>
  <c r="K142" i="1"/>
  <c r="G147" i="1"/>
  <c r="K150" i="1"/>
  <c r="I156" i="1"/>
  <c r="I158" i="1"/>
  <c r="M162" i="1"/>
  <c r="M164" i="1"/>
  <c r="M168" i="1"/>
  <c r="G169" i="1"/>
  <c r="I175" i="1"/>
  <c r="K134" i="1"/>
  <c r="G140" i="1"/>
  <c r="G152" i="1"/>
  <c r="K154" i="1"/>
  <c r="K158" i="1"/>
  <c r="K160" i="1"/>
  <c r="G171" i="1"/>
  <c r="K173" i="1"/>
  <c r="M179" i="1"/>
  <c r="I140" i="1"/>
  <c r="I141" i="1"/>
  <c r="G144" i="1"/>
  <c r="M145" i="1"/>
  <c r="I149" i="1"/>
  <c r="M154" i="1"/>
  <c r="M156" i="1"/>
  <c r="M160" i="1"/>
  <c r="G161" i="1"/>
  <c r="G163" i="1"/>
  <c r="I165" i="1"/>
  <c r="M175" i="1"/>
  <c r="R144" i="1"/>
  <c r="I144" i="1"/>
  <c r="G146" i="1"/>
  <c r="K152" i="1"/>
  <c r="K167" i="1"/>
  <c r="M169" i="1"/>
  <c r="G176" i="1"/>
  <c r="G136" i="1"/>
  <c r="G137" i="1"/>
  <c r="G139" i="1"/>
  <c r="M140" i="1"/>
  <c r="K144" i="1"/>
  <c r="G148" i="1"/>
  <c r="M152" i="1"/>
  <c r="G153" i="1"/>
  <c r="G155" i="1"/>
  <c r="I157" i="1"/>
  <c r="G170" i="1"/>
  <c r="G172" i="1"/>
  <c r="I174" i="1"/>
  <c r="I136" i="1"/>
  <c r="G138" i="1"/>
  <c r="M144" i="1"/>
  <c r="K146" i="1"/>
  <c r="I148" i="1"/>
  <c r="K159" i="1"/>
  <c r="M161" i="1"/>
  <c r="G162" i="1"/>
  <c r="G164" i="1"/>
  <c r="G166" i="1"/>
  <c r="I172" i="1"/>
  <c r="K176" i="1"/>
  <c r="G134" i="1"/>
  <c r="G142" i="1"/>
  <c r="G145" i="1"/>
  <c r="M146" i="1"/>
  <c r="G150" i="1"/>
  <c r="I164" i="1"/>
  <c r="I166" i="1"/>
  <c r="I168" i="1"/>
  <c r="K170" i="1"/>
  <c r="M174" i="1"/>
  <c r="M178" i="1"/>
  <c r="K138" i="1"/>
  <c r="I142" i="1"/>
  <c r="K143" i="1"/>
  <c r="M148" i="1"/>
  <c r="I150" i="1"/>
  <c r="K151" i="1"/>
  <c r="M153" i="1"/>
  <c r="G154" i="1"/>
  <c r="G156" i="1"/>
  <c r="G158" i="1"/>
  <c r="K162" i="1"/>
  <c r="K166" i="1"/>
  <c r="M172" i="1"/>
  <c r="G173" i="1"/>
  <c r="G181" i="1"/>
  <c r="R142" i="1"/>
  <c r="R150" i="1"/>
  <c r="R158" i="1"/>
  <c r="R166" i="1"/>
  <c r="G178" i="1"/>
  <c r="G179" i="1"/>
  <c r="M182" i="1"/>
  <c r="K185" i="1"/>
  <c r="K189" i="1"/>
  <c r="M191" i="1"/>
  <c r="G198" i="1"/>
  <c r="K202" i="1"/>
  <c r="M204" i="1"/>
  <c r="M208" i="1"/>
  <c r="G213" i="1"/>
  <c r="K215" i="1"/>
  <c r="M232" i="1"/>
  <c r="I177" i="1"/>
  <c r="I178" i="1"/>
  <c r="R178" i="1"/>
  <c r="M181" i="1"/>
  <c r="G184" i="1"/>
  <c r="M187" i="1"/>
  <c r="G188" i="1"/>
  <c r="G192" i="1"/>
  <c r="I194" i="1"/>
  <c r="K196" i="1"/>
  <c r="I198" i="1"/>
  <c r="K200" i="1"/>
  <c r="M202" i="1"/>
  <c r="M206" i="1"/>
  <c r="G209" i="1"/>
  <c r="M215" i="1"/>
  <c r="M173" i="1"/>
  <c r="G190" i="1"/>
  <c r="K194" i="1"/>
  <c r="M196" i="1"/>
  <c r="G203" i="1"/>
  <c r="G205" i="1"/>
  <c r="I207" i="1"/>
  <c r="K213" i="1"/>
  <c r="K179" i="1"/>
  <c r="K184" i="1"/>
  <c r="I186" i="1"/>
  <c r="K188" i="1"/>
  <c r="I190" i="1"/>
  <c r="K192" i="1"/>
  <c r="M194" i="1"/>
  <c r="M198" i="1"/>
  <c r="G201" i="1"/>
  <c r="I203" i="1"/>
  <c r="K207" i="1"/>
  <c r="K209" i="1"/>
  <c r="M211" i="1"/>
  <c r="G218" i="1"/>
  <c r="G242" i="1"/>
  <c r="M177" i="1"/>
  <c r="G182" i="1"/>
  <c r="I183" i="1"/>
  <c r="K186" i="1"/>
  <c r="M188" i="1"/>
  <c r="G195" i="1"/>
  <c r="G197" i="1"/>
  <c r="I199" i="1"/>
  <c r="K205" i="1"/>
  <c r="M207" i="1"/>
  <c r="M209" i="1"/>
  <c r="I214" i="1"/>
  <c r="K222" i="1"/>
  <c r="K246" i="1"/>
  <c r="I152" i="1"/>
  <c r="I160" i="1"/>
  <c r="I182" i="1"/>
  <c r="M186" i="1"/>
  <c r="M190" i="1"/>
  <c r="G193" i="1"/>
  <c r="I195" i="1"/>
  <c r="I197" i="1"/>
  <c r="K201" i="1"/>
  <c r="M203" i="1"/>
  <c r="G204" i="1"/>
  <c r="G208" i="1"/>
  <c r="G210" i="1"/>
  <c r="G212" i="1"/>
  <c r="G234" i="1"/>
  <c r="K180" i="1"/>
  <c r="I181" i="1"/>
  <c r="M183" i="1"/>
  <c r="G185" i="1"/>
  <c r="G187" i="1"/>
  <c r="G189" i="1"/>
  <c r="N189" i="1" s="1"/>
  <c r="T189" i="1" s="1"/>
  <c r="W189" i="1" s="1"/>
  <c r="X189" i="1" s="1"/>
  <c r="Z189" i="1" s="1"/>
  <c r="I191" i="1"/>
  <c r="K197" i="1"/>
  <c r="M199" i="1"/>
  <c r="M216" i="1"/>
  <c r="G175" i="1"/>
  <c r="I187" i="1"/>
  <c r="K193" i="1"/>
  <c r="M195" i="1"/>
  <c r="G196" i="1"/>
  <c r="G200" i="1"/>
  <c r="I202" i="1"/>
  <c r="K204" i="1"/>
  <c r="K208" i="1"/>
  <c r="G226" i="1"/>
  <c r="I184" i="1"/>
  <c r="I192" i="1"/>
  <c r="I200" i="1"/>
  <c r="I213" i="1"/>
  <c r="M214" i="1"/>
  <c r="G216" i="1"/>
  <c r="G217" i="1"/>
  <c r="I220" i="1"/>
  <c r="M221" i="1"/>
  <c r="G228" i="1"/>
  <c r="M230" i="1"/>
  <c r="M239" i="1"/>
  <c r="G241" i="1"/>
  <c r="I244" i="1"/>
  <c r="M245" i="1"/>
  <c r="G250" i="1"/>
  <c r="I209" i="1"/>
  <c r="I217" i="1"/>
  <c r="I218" i="1"/>
  <c r="R219" i="1"/>
  <c r="I219" i="1"/>
  <c r="K220" i="1"/>
  <c r="K229" i="1"/>
  <c r="G231" i="1"/>
  <c r="G237" i="1"/>
  <c r="I241" i="1"/>
  <c r="I242" i="1"/>
  <c r="R243" i="1"/>
  <c r="I243" i="1"/>
  <c r="K244" i="1"/>
  <c r="I250" i="1"/>
  <c r="K252" i="1"/>
  <c r="I206" i="1"/>
  <c r="K219" i="1"/>
  <c r="M229" i="1"/>
  <c r="G240" i="1"/>
  <c r="K243" i="1"/>
  <c r="M252" i="1"/>
  <c r="M213" i="1"/>
  <c r="M218" i="1"/>
  <c r="I222" i="1"/>
  <c r="M223" i="1"/>
  <c r="G225" i="1"/>
  <c r="I226" i="1"/>
  <c r="R227" i="1"/>
  <c r="I227" i="1"/>
  <c r="K228" i="1"/>
  <c r="G236" i="1"/>
  <c r="M238" i="1"/>
  <c r="M247" i="1"/>
  <c r="G207" i="1"/>
  <c r="R214" i="1"/>
  <c r="G221" i="1"/>
  <c r="I225" i="1"/>
  <c r="K227" i="1"/>
  <c r="K237" i="1"/>
  <c r="G239" i="1"/>
  <c r="G245" i="1"/>
  <c r="G224" i="1"/>
  <c r="M226" i="1"/>
  <c r="I230" i="1"/>
  <c r="M231" i="1"/>
  <c r="G233" i="1"/>
  <c r="I236" i="1"/>
  <c r="M237" i="1"/>
  <c r="G248" i="1"/>
  <c r="N248" i="1" s="1"/>
  <c r="T248" i="1" s="1"/>
  <c r="W248" i="1" s="1"/>
  <c r="X248" i="1" s="1"/>
  <c r="Z248" i="1" s="1"/>
  <c r="K211" i="1"/>
  <c r="G215" i="1"/>
  <c r="G220" i="1"/>
  <c r="M222" i="1"/>
  <c r="G229" i="1"/>
  <c r="I233" i="1"/>
  <c r="I234" i="1"/>
  <c r="R235" i="1"/>
  <c r="I235" i="1"/>
  <c r="K236" i="1"/>
  <c r="G244" i="1"/>
  <c r="M246" i="1"/>
  <c r="K221" i="1"/>
  <c r="G223" i="1"/>
  <c r="K224" i="1"/>
  <c r="G232" i="1"/>
  <c r="K235" i="1"/>
  <c r="K245" i="1"/>
  <c r="G247" i="1"/>
  <c r="G252" i="1"/>
  <c r="I252" i="1"/>
  <c r="N154" i="1" l="1"/>
  <c r="T154" i="1" s="1"/>
  <c r="W154" i="1" s="1"/>
  <c r="X154" i="1" s="1"/>
  <c r="Z154" i="1" s="1"/>
  <c r="N52" i="1"/>
  <c r="T52" i="1" s="1"/>
  <c r="W52" i="1" s="1"/>
  <c r="X52" i="1" s="1"/>
  <c r="Z52" i="1" s="1"/>
  <c r="N63" i="1"/>
  <c r="T63" i="1" s="1"/>
  <c r="W63" i="1" s="1"/>
  <c r="X63" i="1" s="1"/>
  <c r="Z63" i="1" s="1"/>
  <c r="N15" i="1"/>
  <c r="T15" i="1" s="1"/>
  <c r="W15" i="1" s="1"/>
  <c r="X15" i="1" s="1"/>
  <c r="Z15" i="1" s="1"/>
  <c r="N247" i="1"/>
  <c r="T247" i="1" s="1"/>
  <c r="W247" i="1" s="1"/>
  <c r="X247" i="1" s="1"/>
  <c r="Z247" i="1" s="1"/>
  <c r="N14" i="1"/>
  <c r="T14" i="1" s="1"/>
  <c r="W14" i="1" s="1"/>
  <c r="X14" i="1" s="1"/>
  <c r="Z14" i="1" s="1"/>
  <c r="N17" i="1"/>
  <c r="T17" i="1" s="1"/>
  <c r="W17" i="1" s="1"/>
  <c r="X17" i="1" s="1"/>
  <c r="Z17" i="1" s="1"/>
  <c r="N31" i="1"/>
  <c r="T31" i="1" s="1"/>
  <c r="W31" i="1" s="1"/>
  <c r="X31" i="1" s="1"/>
  <c r="Z31" i="1" s="1"/>
  <c r="N42" i="1"/>
  <c r="T42" i="1" s="1"/>
  <c r="W42" i="1" s="1"/>
  <c r="X42" i="1" s="1"/>
  <c r="Z42" i="1" s="1"/>
  <c r="N212" i="1"/>
  <c r="T212" i="1" s="1"/>
  <c r="W212" i="1" s="1"/>
  <c r="X212" i="1" s="1"/>
  <c r="Z212" i="1" s="1"/>
  <c r="N23" i="1"/>
  <c r="T23" i="1" s="1"/>
  <c r="W23" i="1" s="1"/>
  <c r="X23" i="1" s="1"/>
  <c r="Z23" i="1" s="1"/>
  <c r="N170" i="1"/>
  <c r="T170" i="1" s="1"/>
  <c r="W170" i="1" s="1"/>
  <c r="X170" i="1" s="1"/>
  <c r="Z170" i="1" s="1"/>
  <c r="N114" i="1"/>
  <c r="T114" i="1" s="1"/>
  <c r="W114" i="1" s="1"/>
  <c r="X114" i="1" s="1"/>
  <c r="Z114" i="1" s="1"/>
  <c r="N45" i="1"/>
  <c r="T45" i="1" s="1"/>
  <c r="W45" i="1" s="1"/>
  <c r="X45" i="1" s="1"/>
  <c r="Z45" i="1" s="1"/>
  <c r="N36" i="1"/>
  <c r="T36" i="1" s="1"/>
  <c r="W36" i="1" s="1"/>
  <c r="X36" i="1" s="1"/>
  <c r="Z36" i="1" s="1"/>
  <c r="N32" i="1"/>
  <c r="T32" i="1" s="1"/>
  <c r="W32" i="1" s="1"/>
  <c r="X32" i="1" s="1"/>
  <c r="Z32" i="1" s="1"/>
  <c r="N41" i="1"/>
  <c r="T41" i="1" s="1"/>
  <c r="W41" i="1" s="1"/>
  <c r="X41" i="1" s="1"/>
  <c r="Z41" i="1" s="1"/>
  <c r="N131" i="1"/>
  <c r="T131" i="1" s="1"/>
  <c r="W131" i="1" s="1"/>
  <c r="X131" i="1" s="1"/>
  <c r="Z131" i="1" s="1"/>
  <c r="N44" i="1"/>
  <c r="T44" i="1" s="1"/>
  <c r="W44" i="1" s="1"/>
  <c r="X44" i="1" s="1"/>
  <c r="Z44" i="1" s="1"/>
  <c r="N110" i="1"/>
  <c r="T110" i="1" s="1"/>
  <c r="W110" i="1" s="1"/>
  <c r="X110" i="1" s="1"/>
  <c r="Z110" i="1" s="1"/>
  <c r="N16" i="1"/>
  <c r="T16" i="1" s="1"/>
  <c r="W16" i="1" s="1"/>
  <c r="X16" i="1" s="1"/>
  <c r="Z16" i="1" s="1"/>
  <c r="N28" i="1"/>
  <c r="T28" i="1" s="1"/>
  <c r="W28" i="1" s="1"/>
  <c r="X28" i="1" s="1"/>
  <c r="Z28" i="1" s="1"/>
  <c r="N38" i="1"/>
  <c r="T38" i="1" s="1"/>
  <c r="W38" i="1" s="1"/>
  <c r="X38" i="1" s="1"/>
  <c r="Z38" i="1" s="1"/>
  <c r="N60" i="1"/>
  <c r="T60" i="1" s="1"/>
  <c r="W60" i="1" s="1"/>
  <c r="X60" i="1" s="1"/>
  <c r="Z60" i="1" s="1"/>
  <c r="N231" i="1"/>
  <c r="T231" i="1" s="1"/>
  <c r="W231" i="1" s="1"/>
  <c r="X231" i="1" s="1"/>
  <c r="Z231" i="1" s="1"/>
  <c r="N79" i="1"/>
  <c r="T79" i="1" s="1"/>
  <c r="W79" i="1" s="1"/>
  <c r="X79" i="1" s="1"/>
  <c r="Z79" i="1" s="1"/>
  <c r="N58" i="1"/>
  <c r="T58" i="1" s="1"/>
  <c r="W58" i="1" s="1"/>
  <c r="X58" i="1" s="1"/>
  <c r="Z58" i="1" s="1"/>
  <c r="N30" i="1"/>
  <c r="T30" i="1" s="1"/>
  <c r="W30" i="1" s="1"/>
  <c r="X30" i="1" s="1"/>
  <c r="Z30" i="1" s="1"/>
  <c r="N10" i="1"/>
  <c r="T10" i="1" s="1"/>
  <c r="W10" i="1" s="1"/>
  <c r="X10" i="1" s="1"/>
  <c r="Z10" i="1" s="1"/>
  <c r="N37" i="1"/>
  <c r="T37" i="1" s="1"/>
  <c r="W37" i="1" s="1"/>
  <c r="X37" i="1" s="1"/>
  <c r="Z37" i="1" s="1"/>
  <c r="N176" i="1"/>
  <c r="T176" i="1" s="1"/>
  <c r="W176" i="1" s="1"/>
  <c r="X176" i="1" s="1"/>
  <c r="Z176" i="1" s="1"/>
  <c r="N62" i="1"/>
  <c r="T62" i="1" s="1"/>
  <c r="W62" i="1" s="1"/>
  <c r="X62" i="1" s="1"/>
  <c r="Z62" i="1" s="1"/>
  <c r="N22" i="1"/>
  <c r="T22" i="1" s="1"/>
  <c r="W22" i="1" s="1"/>
  <c r="X22" i="1" s="1"/>
  <c r="Z22" i="1" s="1"/>
  <c r="N221" i="1"/>
  <c r="T221" i="1" s="1"/>
  <c r="W221" i="1" s="1"/>
  <c r="X221" i="1" s="1"/>
  <c r="Z221" i="1" s="1"/>
  <c r="N138" i="1"/>
  <c r="T138" i="1" s="1"/>
  <c r="W138" i="1" s="1"/>
  <c r="X138" i="1" s="1"/>
  <c r="Z138" i="1" s="1"/>
  <c r="N246" i="1"/>
  <c r="T246" i="1" s="1"/>
  <c r="W246" i="1" s="1"/>
  <c r="X246" i="1" s="1"/>
  <c r="Z246" i="1" s="1"/>
  <c r="N29" i="1"/>
  <c r="T29" i="1" s="1"/>
  <c r="W29" i="1" s="1"/>
  <c r="X29" i="1" s="1"/>
  <c r="Z29" i="1" s="1"/>
  <c r="N112" i="1"/>
  <c r="T112" i="1" s="1"/>
  <c r="W112" i="1" s="1"/>
  <c r="X112" i="1" s="1"/>
  <c r="Z112" i="1" s="1"/>
  <c r="N108" i="1"/>
  <c r="T108" i="1" s="1"/>
  <c r="W108" i="1" s="1"/>
  <c r="X108" i="1" s="1"/>
  <c r="Z108" i="1" s="1"/>
  <c r="N128" i="1"/>
  <c r="T128" i="1" s="1"/>
  <c r="W128" i="1" s="1"/>
  <c r="X128" i="1" s="1"/>
  <c r="Z128" i="1" s="1"/>
  <c r="N116" i="1"/>
  <c r="T116" i="1" s="1"/>
  <c r="W116" i="1" s="1"/>
  <c r="X116" i="1" s="1"/>
  <c r="Z116" i="1" s="1"/>
  <c r="N87" i="1"/>
  <c r="T87" i="1" s="1"/>
  <c r="W87" i="1" s="1"/>
  <c r="X87" i="1" s="1"/>
  <c r="Z87" i="1" s="1"/>
  <c r="N175" i="1"/>
  <c r="T175" i="1" s="1"/>
  <c r="W175" i="1" s="1"/>
  <c r="X175" i="1" s="1"/>
  <c r="Z175" i="1" s="1"/>
  <c r="N220" i="1"/>
  <c r="T220" i="1" s="1"/>
  <c r="W220" i="1" s="1"/>
  <c r="X220" i="1" s="1"/>
  <c r="Z220" i="1" s="1"/>
  <c r="N196" i="1"/>
  <c r="T196" i="1" s="1"/>
  <c r="W196" i="1" s="1"/>
  <c r="X196" i="1" s="1"/>
  <c r="Z196" i="1" s="1"/>
  <c r="N193" i="1"/>
  <c r="T193" i="1" s="1"/>
  <c r="W193" i="1" s="1"/>
  <c r="X193" i="1" s="1"/>
  <c r="Z193" i="1" s="1"/>
  <c r="N166" i="1"/>
  <c r="T166" i="1" s="1"/>
  <c r="W166" i="1" s="1"/>
  <c r="X166" i="1" s="1"/>
  <c r="Z166" i="1" s="1"/>
  <c r="N163" i="1"/>
  <c r="T163" i="1" s="1"/>
  <c r="W163" i="1" s="1"/>
  <c r="X163" i="1" s="1"/>
  <c r="Z163" i="1" s="1"/>
  <c r="N123" i="1"/>
  <c r="T123" i="1" s="1"/>
  <c r="W123" i="1" s="1"/>
  <c r="X123" i="1" s="1"/>
  <c r="Z123" i="1" s="1"/>
  <c r="N96" i="1"/>
  <c r="T96" i="1" s="1"/>
  <c r="W96" i="1" s="1"/>
  <c r="X96" i="1" s="1"/>
  <c r="Z96" i="1" s="1"/>
  <c r="N177" i="1"/>
  <c r="T177" i="1" s="1"/>
  <c r="W177" i="1" s="1"/>
  <c r="X177" i="1" s="1"/>
  <c r="Z177" i="1" s="1"/>
  <c r="N149" i="1"/>
  <c r="T149" i="1" s="1"/>
  <c r="W149" i="1" s="1"/>
  <c r="X149" i="1" s="1"/>
  <c r="Z149" i="1" s="1"/>
  <c r="N53" i="1"/>
  <c r="T53" i="1" s="1"/>
  <c r="W53" i="1" s="1"/>
  <c r="X53" i="1" s="1"/>
  <c r="Z53" i="1" s="1"/>
  <c r="N89" i="1"/>
  <c r="T89" i="1" s="1"/>
  <c r="W89" i="1" s="1"/>
  <c r="X89" i="1" s="1"/>
  <c r="Z89" i="1" s="1"/>
  <c r="N236" i="1"/>
  <c r="T236" i="1" s="1"/>
  <c r="W236" i="1" s="1"/>
  <c r="X236" i="1" s="1"/>
  <c r="Z236" i="1" s="1"/>
  <c r="N150" i="1"/>
  <c r="T150" i="1" s="1"/>
  <c r="W150" i="1" s="1"/>
  <c r="X150" i="1" s="1"/>
  <c r="Z150" i="1" s="1"/>
  <c r="N148" i="1"/>
  <c r="T148" i="1" s="1"/>
  <c r="W148" i="1" s="1"/>
  <c r="X148" i="1" s="1"/>
  <c r="Z148" i="1" s="1"/>
  <c r="N161" i="1"/>
  <c r="T161" i="1" s="1"/>
  <c r="W161" i="1" s="1"/>
  <c r="X161" i="1" s="1"/>
  <c r="Z161" i="1" s="1"/>
  <c r="N101" i="1"/>
  <c r="T101" i="1" s="1"/>
  <c r="W101" i="1" s="1"/>
  <c r="X101" i="1" s="1"/>
  <c r="Z101" i="1" s="1"/>
  <c r="N61" i="1"/>
  <c r="T61" i="1" s="1"/>
  <c r="W61" i="1" s="1"/>
  <c r="X61" i="1" s="1"/>
  <c r="Z61" i="1" s="1"/>
  <c r="N160" i="1"/>
  <c r="T160" i="1" s="1"/>
  <c r="W160" i="1" s="1"/>
  <c r="X160" i="1" s="1"/>
  <c r="Z160" i="1" s="1"/>
  <c r="N157" i="1"/>
  <c r="T157" i="1" s="1"/>
  <c r="W157" i="1" s="1"/>
  <c r="X157" i="1" s="1"/>
  <c r="Z157" i="1" s="1"/>
  <c r="N55" i="1"/>
  <c r="T55" i="1" s="1"/>
  <c r="W55" i="1" s="1"/>
  <c r="X55" i="1" s="1"/>
  <c r="Z55" i="1" s="1"/>
  <c r="N65" i="1"/>
  <c r="T65" i="1" s="1"/>
  <c r="W65" i="1" s="1"/>
  <c r="X65" i="1" s="1"/>
  <c r="Z65" i="1" s="1"/>
  <c r="N187" i="1"/>
  <c r="T187" i="1" s="1"/>
  <c r="W187" i="1" s="1"/>
  <c r="X187" i="1" s="1"/>
  <c r="Z187" i="1" s="1"/>
  <c r="N201" i="1"/>
  <c r="T201" i="1" s="1"/>
  <c r="W201" i="1" s="1"/>
  <c r="X201" i="1" s="1"/>
  <c r="Z201" i="1" s="1"/>
  <c r="N103" i="1"/>
  <c r="T103" i="1" s="1"/>
  <c r="W103" i="1" s="1"/>
  <c r="X103" i="1" s="1"/>
  <c r="Z103" i="1" s="1"/>
  <c r="N229" i="1"/>
  <c r="T229" i="1" s="1"/>
  <c r="W229" i="1" s="1"/>
  <c r="X229" i="1" s="1"/>
  <c r="Z229" i="1" s="1"/>
  <c r="N244" i="1"/>
  <c r="T244" i="1" s="1"/>
  <c r="W244" i="1" s="1"/>
  <c r="X244" i="1" s="1"/>
  <c r="Z244" i="1" s="1"/>
  <c r="N215" i="1"/>
  <c r="T215" i="1" s="1"/>
  <c r="W215" i="1" s="1"/>
  <c r="X215" i="1" s="1"/>
  <c r="Z215" i="1" s="1"/>
  <c r="N233" i="1"/>
  <c r="T233" i="1" s="1"/>
  <c r="W233" i="1" s="1"/>
  <c r="X233" i="1" s="1"/>
  <c r="Z233" i="1" s="1"/>
  <c r="N226" i="1"/>
  <c r="T226" i="1" s="1"/>
  <c r="W226" i="1" s="1"/>
  <c r="X226" i="1" s="1"/>
  <c r="Z226" i="1" s="1"/>
  <c r="N172" i="1"/>
  <c r="T172" i="1" s="1"/>
  <c r="W172" i="1" s="1"/>
  <c r="X172" i="1" s="1"/>
  <c r="Z172" i="1" s="1"/>
  <c r="N46" i="1"/>
  <c r="T46" i="1" s="1"/>
  <c r="W46" i="1" s="1"/>
  <c r="X46" i="1" s="1"/>
  <c r="Z46" i="1" s="1"/>
  <c r="N239" i="1"/>
  <c r="T239" i="1" s="1"/>
  <c r="W239" i="1" s="1"/>
  <c r="X239" i="1" s="1"/>
  <c r="Z239" i="1" s="1"/>
  <c r="N188" i="1"/>
  <c r="T188" i="1" s="1"/>
  <c r="W188" i="1" s="1"/>
  <c r="X188" i="1" s="1"/>
  <c r="Z188" i="1" s="1"/>
  <c r="N100" i="1"/>
  <c r="T100" i="1" s="1"/>
  <c r="W100" i="1" s="1"/>
  <c r="X100" i="1" s="1"/>
  <c r="Z100" i="1" s="1"/>
  <c r="N98" i="1"/>
  <c r="T98" i="1" s="1"/>
  <c r="W98" i="1" s="1"/>
  <c r="X98" i="1" s="1"/>
  <c r="Z98" i="1" s="1"/>
  <c r="N216" i="1"/>
  <c r="T216" i="1" s="1"/>
  <c r="W216" i="1" s="1"/>
  <c r="X216" i="1" s="1"/>
  <c r="Z216" i="1" s="1"/>
  <c r="N210" i="1"/>
  <c r="T210" i="1" s="1"/>
  <c r="W210" i="1" s="1"/>
  <c r="X210" i="1" s="1"/>
  <c r="Z210" i="1" s="1"/>
  <c r="N158" i="1"/>
  <c r="T158" i="1" s="1"/>
  <c r="W158" i="1" s="1"/>
  <c r="X158" i="1" s="1"/>
  <c r="Z158" i="1" s="1"/>
  <c r="N119" i="1"/>
  <c r="T119" i="1" s="1"/>
  <c r="W119" i="1" s="1"/>
  <c r="X119" i="1" s="1"/>
  <c r="Z119" i="1" s="1"/>
  <c r="N208" i="1"/>
  <c r="T208" i="1" s="1"/>
  <c r="W208" i="1" s="1"/>
  <c r="X208" i="1" s="1"/>
  <c r="Z208" i="1" s="1"/>
  <c r="N182" i="1"/>
  <c r="T182" i="1" s="1"/>
  <c r="W182" i="1" s="1"/>
  <c r="X182" i="1" s="1"/>
  <c r="Z182" i="1" s="1"/>
  <c r="N156" i="1"/>
  <c r="T156" i="1" s="1"/>
  <c r="W156" i="1" s="1"/>
  <c r="X156" i="1" s="1"/>
  <c r="Z156" i="1" s="1"/>
  <c r="N162" i="1"/>
  <c r="T162" i="1" s="1"/>
  <c r="W162" i="1" s="1"/>
  <c r="X162" i="1" s="1"/>
  <c r="Z162" i="1" s="1"/>
  <c r="N74" i="1"/>
  <c r="T74" i="1" s="1"/>
  <c r="W74" i="1" s="1"/>
  <c r="X74" i="1" s="1"/>
  <c r="Z74" i="1" s="1"/>
  <c r="N83" i="1"/>
  <c r="T83" i="1" s="1"/>
  <c r="W83" i="1" s="1"/>
  <c r="X83" i="1" s="1"/>
  <c r="Z83" i="1" s="1"/>
  <c r="N135" i="1"/>
  <c r="T135" i="1" s="1"/>
  <c r="W135" i="1" s="1"/>
  <c r="X135" i="1" s="1"/>
  <c r="Z135" i="1" s="1"/>
  <c r="N168" i="1"/>
  <c r="T168" i="1" s="1"/>
  <c r="W168" i="1" s="1"/>
  <c r="X168" i="1" s="1"/>
  <c r="Z168" i="1" s="1"/>
  <c r="N165" i="1"/>
  <c r="T165" i="1" s="1"/>
  <c r="W165" i="1" s="1"/>
  <c r="X165" i="1" s="1"/>
  <c r="Z165" i="1" s="1"/>
  <c r="N194" i="1"/>
  <c r="T194" i="1" s="1"/>
  <c r="W194" i="1" s="1"/>
  <c r="X194" i="1" s="1"/>
  <c r="Z194" i="1" s="1"/>
  <c r="N64" i="1"/>
  <c r="T64" i="1" s="1"/>
  <c r="W64" i="1" s="1"/>
  <c r="X64" i="1" s="1"/>
  <c r="Z64" i="1" s="1"/>
  <c r="N49" i="1"/>
  <c r="T49" i="1" s="1"/>
  <c r="W49" i="1" s="1"/>
  <c r="X49" i="1" s="1"/>
  <c r="Z49" i="1" s="1"/>
  <c r="N78" i="1"/>
  <c r="T78" i="1" s="1"/>
  <c r="W78" i="1" s="1"/>
  <c r="X78" i="1" s="1"/>
  <c r="Z78" i="1" s="1"/>
  <c r="N27" i="1"/>
  <c r="T27" i="1" s="1"/>
  <c r="W27" i="1" s="1"/>
  <c r="X27" i="1" s="1"/>
  <c r="Z27" i="1" s="1"/>
  <c r="M6" i="1"/>
  <c r="N104" i="1"/>
  <c r="T104" i="1" s="1"/>
  <c r="W104" i="1" s="1"/>
  <c r="X104" i="1" s="1"/>
  <c r="Z104" i="1" s="1"/>
  <c r="N80" i="1"/>
  <c r="T80" i="1" s="1"/>
  <c r="W80" i="1" s="1"/>
  <c r="X80" i="1" s="1"/>
  <c r="Z80" i="1" s="1"/>
  <c r="N192" i="1"/>
  <c r="T192" i="1" s="1"/>
  <c r="W192" i="1" s="1"/>
  <c r="X192" i="1" s="1"/>
  <c r="Z192" i="1" s="1"/>
  <c r="N145" i="1"/>
  <c r="T145" i="1" s="1"/>
  <c r="W145" i="1" s="1"/>
  <c r="X145" i="1" s="1"/>
  <c r="Z145" i="1" s="1"/>
  <c r="N146" i="1"/>
  <c r="T146" i="1" s="1"/>
  <c r="W146" i="1" s="1"/>
  <c r="X146" i="1" s="1"/>
  <c r="Z146" i="1" s="1"/>
  <c r="N147" i="1"/>
  <c r="T147" i="1" s="1"/>
  <c r="W147" i="1" s="1"/>
  <c r="X147" i="1" s="1"/>
  <c r="Z147" i="1" s="1"/>
  <c r="N124" i="1"/>
  <c r="T124" i="1" s="1"/>
  <c r="W124" i="1" s="1"/>
  <c r="X124" i="1" s="1"/>
  <c r="Z124" i="1" s="1"/>
  <c r="N109" i="1"/>
  <c r="T109" i="1" s="1"/>
  <c r="W109" i="1" s="1"/>
  <c r="X109" i="1" s="1"/>
  <c r="Z109" i="1" s="1"/>
  <c r="N102" i="1"/>
  <c r="T102" i="1" s="1"/>
  <c r="W102" i="1" s="1"/>
  <c r="X102" i="1" s="1"/>
  <c r="Z102" i="1" s="1"/>
  <c r="N71" i="1"/>
  <c r="T71" i="1" s="1"/>
  <c r="W71" i="1" s="1"/>
  <c r="X71" i="1" s="1"/>
  <c r="Z71" i="1" s="1"/>
  <c r="N143" i="1"/>
  <c r="T143" i="1" s="1"/>
  <c r="W143" i="1" s="1"/>
  <c r="X143" i="1" s="1"/>
  <c r="Z143" i="1" s="1"/>
  <c r="N174" i="1"/>
  <c r="T174" i="1" s="1"/>
  <c r="W174" i="1" s="1"/>
  <c r="X174" i="1" s="1"/>
  <c r="Z174" i="1" s="1"/>
  <c r="N206" i="1"/>
  <c r="T206" i="1" s="1"/>
  <c r="W206" i="1" s="1"/>
  <c r="X206" i="1" s="1"/>
  <c r="Z206" i="1" s="1"/>
  <c r="N202" i="1"/>
  <c r="T202" i="1" s="1"/>
  <c r="W202" i="1" s="1"/>
  <c r="X202" i="1" s="1"/>
  <c r="Z202" i="1" s="1"/>
  <c r="N85" i="1"/>
  <c r="T85" i="1" s="1"/>
  <c r="W85" i="1" s="1"/>
  <c r="X85" i="1" s="1"/>
  <c r="Z85" i="1" s="1"/>
  <c r="N59" i="1"/>
  <c r="T59" i="1" s="1"/>
  <c r="W59" i="1" s="1"/>
  <c r="X59" i="1" s="1"/>
  <c r="Z59" i="1" s="1"/>
  <c r="N25" i="1"/>
  <c r="T25" i="1" s="1"/>
  <c r="W25" i="1" s="1"/>
  <c r="X25" i="1" s="1"/>
  <c r="Z25" i="1" s="1"/>
  <c r="N50" i="1"/>
  <c r="T50" i="1" s="1"/>
  <c r="W50" i="1" s="1"/>
  <c r="X50" i="1" s="1"/>
  <c r="Z50" i="1" s="1"/>
  <c r="N51" i="1"/>
  <c r="T51" i="1" s="1"/>
  <c r="W51" i="1" s="1"/>
  <c r="X51" i="1" s="1"/>
  <c r="Z51" i="1" s="1"/>
  <c r="K6" i="1"/>
  <c r="N8" i="1"/>
  <c r="G6" i="1"/>
  <c r="N73" i="1"/>
  <c r="T73" i="1" s="1"/>
  <c r="W73" i="1" s="1"/>
  <c r="X73" i="1" s="1"/>
  <c r="Z73" i="1" s="1"/>
  <c r="N228" i="1"/>
  <c r="T228" i="1" s="1"/>
  <c r="W228" i="1" s="1"/>
  <c r="X228" i="1" s="1"/>
  <c r="Z228" i="1" s="1"/>
  <c r="I6" i="1"/>
  <c r="N207" i="1"/>
  <c r="T207" i="1" s="1"/>
  <c r="W207" i="1" s="1"/>
  <c r="X207" i="1" s="1"/>
  <c r="Z207" i="1" s="1"/>
  <c r="N185" i="1"/>
  <c r="T185" i="1" s="1"/>
  <c r="W185" i="1" s="1"/>
  <c r="X185" i="1" s="1"/>
  <c r="Z185" i="1" s="1"/>
  <c r="N217" i="1"/>
  <c r="T217" i="1" s="1"/>
  <c r="W217" i="1" s="1"/>
  <c r="X217" i="1" s="1"/>
  <c r="Z217" i="1" s="1"/>
  <c r="N171" i="1"/>
  <c r="T171" i="1" s="1"/>
  <c r="W171" i="1" s="1"/>
  <c r="X171" i="1" s="1"/>
  <c r="Z171" i="1" s="1"/>
  <c r="N169" i="1"/>
  <c r="T169" i="1" s="1"/>
  <c r="W169" i="1" s="1"/>
  <c r="X169" i="1" s="1"/>
  <c r="Z169" i="1" s="1"/>
  <c r="N122" i="1"/>
  <c r="T122" i="1" s="1"/>
  <c r="W122" i="1" s="1"/>
  <c r="X122" i="1" s="1"/>
  <c r="Z122" i="1" s="1"/>
  <c r="N125" i="1"/>
  <c r="T125" i="1" s="1"/>
  <c r="W125" i="1" s="1"/>
  <c r="X125" i="1" s="1"/>
  <c r="Z125" i="1" s="1"/>
  <c r="N95" i="1"/>
  <c r="T95" i="1" s="1"/>
  <c r="W95" i="1" s="1"/>
  <c r="X95" i="1" s="1"/>
  <c r="Z95" i="1" s="1"/>
  <c r="N151" i="1"/>
  <c r="T151" i="1" s="1"/>
  <c r="W151" i="1" s="1"/>
  <c r="X151" i="1" s="1"/>
  <c r="Z151" i="1" s="1"/>
  <c r="N183" i="1"/>
  <c r="T183" i="1" s="1"/>
  <c r="W183" i="1" s="1"/>
  <c r="X183" i="1" s="1"/>
  <c r="Z183" i="1" s="1"/>
  <c r="N219" i="1"/>
  <c r="T219" i="1" s="1"/>
  <c r="W219" i="1" s="1"/>
  <c r="X219" i="1" s="1"/>
  <c r="Z219" i="1" s="1"/>
  <c r="N235" i="1"/>
  <c r="T235" i="1" s="1"/>
  <c r="W235" i="1" s="1"/>
  <c r="X235" i="1" s="1"/>
  <c r="Z235" i="1" s="1"/>
  <c r="N249" i="1"/>
  <c r="T249" i="1" s="1"/>
  <c r="W249" i="1" s="1"/>
  <c r="X249" i="1" s="1"/>
  <c r="Z249" i="1" s="1"/>
  <c r="N72" i="1"/>
  <c r="T72" i="1" s="1"/>
  <c r="W72" i="1" s="1"/>
  <c r="X72" i="1" s="1"/>
  <c r="Z72" i="1" s="1"/>
  <c r="N81" i="1"/>
  <c r="T81" i="1" s="1"/>
  <c r="W81" i="1" s="1"/>
  <c r="X81" i="1" s="1"/>
  <c r="Z81" i="1" s="1"/>
  <c r="N141" i="1"/>
  <c r="T141" i="1" s="1"/>
  <c r="W141" i="1" s="1"/>
  <c r="X141" i="1" s="1"/>
  <c r="Z141" i="1" s="1"/>
  <c r="N214" i="1"/>
  <c r="T214" i="1" s="1"/>
  <c r="W214" i="1" s="1"/>
  <c r="X214" i="1" s="1"/>
  <c r="Z214" i="1" s="1"/>
  <c r="N35" i="1"/>
  <c r="T35" i="1" s="1"/>
  <c r="W35" i="1" s="1"/>
  <c r="X35" i="1" s="1"/>
  <c r="Z35" i="1" s="1"/>
  <c r="N190" i="1"/>
  <c r="T190" i="1" s="1"/>
  <c r="W190" i="1" s="1"/>
  <c r="X190" i="1" s="1"/>
  <c r="Z190" i="1" s="1"/>
  <c r="N164" i="1"/>
  <c r="T164" i="1" s="1"/>
  <c r="W164" i="1" s="1"/>
  <c r="X164" i="1" s="1"/>
  <c r="Z164" i="1" s="1"/>
  <c r="N140" i="1"/>
  <c r="T140" i="1" s="1"/>
  <c r="W140" i="1" s="1"/>
  <c r="X140" i="1" s="1"/>
  <c r="Z140" i="1" s="1"/>
  <c r="N186" i="1"/>
  <c r="T186" i="1" s="1"/>
  <c r="W186" i="1" s="1"/>
  <c r="X186" i="1" s="1"/>
  <c r="Z186" i="1" s="1"/>
  <c r="N56" i="1"/>
  <c r="T56" i="1" s="1"/>
  <c r="W56" i="1" s="1"/>
  <c r="X56" i="1" s="1"/>
  <c r="Z56" i="1" s="1"/>
  <c r="N232" i="1"/>
  <c r="T232" i="1" s="1"/>
  <c r="W232" i="1" s="1"/>
  <c r="X232" i="1" s="1"/>
  <c r="Z232" i="1" s="1"/>
  <c r="N209" i="1"/>
  <c r="T209" i="1" s="1"/>
  <c r="W209" i="1" s="1"/>
  <c r="X209" i="1" s="1"/>
  <c r="Z209" i="1" s="1"/>
  <c r="N181" i="1"/>
  <c r="T181" i="1" s="1"/>
  <c r="W181" i="1" s="1"/>
  <c r="X181" i="1" s="1"/>
  <c r="Z181" i="1" s="1"/>
  <c r="N139" i="1"/>
  <c r="T139" i="1" s="1"/>
  <c r="W139" i="1" s="1"/>
  <c r="X139" i="1" s="1"/>
  <c r="Z139" i="1" s="1"/>
  <c r="N197" i="1"/>
  <c r="T197" i="1" s="1"/>
  <c r="W197" i="1" s="1"/>
  <c r="X197" i="1" s="1"/>
  <c r="Z197" i="1" s="1"/>
  <c r="N218" i="1"/>
  <c r="T218" i="1" s="1"/>
  <c r="W218" i="1" s="1"/>
  <c r="X218" i="1" s="1"/>
  <c r="Z218" i="1" s="1"/>
  <c r="N205" i="1"/>
  <c r="T205" i="1" s="1"/>
  <c r="W205" i="1" s="1"/>
  <c r="X205" i="1" s="1"/>
  <c r="Z205" i="1" s="1"/>
  <c r="N213" i="1"/>
  <c r="T213" i="1" s="1"/>
  <c r="W213" i="1" s="1"/>
  <c r="X213" i="1" s="1"/>
  <c r="Z213" i="1" s="1"/>
  <c r="N173" i="1"/>
  <c r="T173" i="1" s="1"/>
  <c r="W173" i="1" s="1"/>
  <c r="X173" i="1" s="1"/>
  <c r="Z173" i="1" s="1"/>
  <c r="N134" i="1"/>
  <c r="T134" i="1" s="1"/>
  <c r="W134" i="1" s="1"/>
  <c r="X134" i="1" s="1"/>
  <c r="Z134" i="1" s="1"/>
  <c r="N137" i="1"/>
  <c r="T137" i="1" s="1"/>
  <c r="W137" i="1" s="1"/>
  <c r="X137" i="1" s="1"/>
  <c r="Z137" i="1" s="1"/>
  <c r="N120" i="1"/>
  <c r="T120" i="1" s="1"/>
  <c r="W120" i="1" s="1"/>
  <c r="X120" i="1" s="1"/>
  <c r="Z120" i="1" s="1"/>
  <c r="N99" i="1"/>
  <c r="T99" i="1" s="1"/>
  <c r="W99" i="1" s="1"/>
  <c r="X99" i="1" s="1"/>
  <c r="Z99" i="1" s="1"/>
  <c r="N117" i="1"/>
  <c r="T117" i="1" s="1"/>
  <c r="W117" i="1" s="1"/>
  <c r="X117" i="1" s="1"/>
  <c r="Z117" i="1" s="1"/>
  <c r="N84" i="1"/>
  <c r="T84" i="1" s="1"/>
  <c r="W84" i="1" s="1"/>
  <c r="X84" i="1" s="1"/>
  <c r="Z84" i="1" s="1"/>
  <c r="N66" i="1"/>
  <c r="T66" i="1" s="1"/>
  <c r="W66" i="1" s="1"/>
  <c r="X66" i="1" s="1"/>
  <c r="Z66" i="1" s="1"/>
  <c r="N82" i="1"/>
  <c r="T82" i="1" s="1"/>
  <c r="W82" i="1" s="1"/>
  <c r="X82" i="1" s="1"/>
  <c r="Z82" i="1" s="1"/>
  <c r="N106" i="1"/>
  <c r="T106" i="1" s="1"/>
  <c r="W106" i="1" s="1"/>
  <c r="X106" i="1" s="1"/>
  <c r="Z106" i="1" s="1"/>
  <c r="N113" i="1"/>
  <c r="T113" i="1" s="1"/>
  <c r="W113" i="1" s="1"/>
  <c r="X113" i="1" s="1"/>
  <c r="Z113" i="1" s="1"/>
  <c r="N159" i="1"/>
  <c r="T159" i="1" s="1"/>
  <c r="W159" i="1" s="1"/>
  <c r="X159" i="1" s="1"/>
  <c r="Z159" i="1" s="1"/>
  <c r="N243" i="1"/>
  <c r="T243" i="1" s="1"/>
  <c r="W243" i="1" s="1"/>
  <c r="X243" i="1" s="1"/>
  <c r="Z243" i="1" s="1"/>
  <c r="N191" i="1"/>
  <c r="T191" i="1" s="1"/>
  <c r="W191" i="1" s="1"/>
  <c r="X191" i="1" s="1"/>
  <c r="Z191" i="1" s="1"/>
  <c r="N222" i="1"/>
  <c r="T222" i="1" s="1"/>
  <c r="W222" i="1" s="1"/>
  <c r="X222" i="1" s="1"/>
  <c r="Z222" i="1" s="1"/>
  <c r="N92" i="1"/>
  <c r="T92" i="1" s="1"/>
  <c r="W92" i="1" s="1"/>
  <c r="X92" i="1" s="1"/>
  <c r="Z92" i="1" s="1"/>
  <c r="N69" i="1"/>
  <c r="T69" i="1" s="1"/>
  <c r="W69" i="1" s="1"/>
  <c r="X69" i="1" s="1"/>
  <c r="Z69" i="1" s="1"/>
  <c r="N57" i="1"/>
  <c r="T57" i="1" s="1"/>
  <c r="W57" i="1" s="1"/>
  <c r="X57" i="1" s="1"/>
  <c r="Z57" i="1" s="1"/>
  <c r="N70" i="1"/>
  <c r="T70" i="1" s="1"/>
  <c r="W70" i="1" s="1"/>
  <c r="X70" i="1" s="1"/>
  <c r="Z70" i="1" s="1"/>
  <c r="N48" i="1"/>
  <c r="T48" i="1" s="1"/>
  <c r="W48" i="1" s="1"/>
  <c r="X48" i="1" s="1"/>
  <c r="Z48" i="1" s="1"/>
  <c r="N152" i="1"/>
  <c r="T152" i="1" s="1"/>
  <c r="W152" i="1" s="1"/>
  <c r="X152" i="1" s="1"/>
  <c r="Z152" i="1" s="1"/>
  <c r="N240" i="1"/>
  <c r="T240" i="1" s="1"/>
  <c r="W240" i="1" s="1"/>
  <c r="X240" i="1" s="1"/>
  <c r="Z240" i="1" s="1"/>
  <c r="N76" i="1"/>
  <c r="T76" i="1" s="1"/>
  <c r="W76" i="1" s="1"/>
  <c r="X76" i="1" s="1"/>
  <c r="Z76" i="1" s="1"/>
  <c r="N245" i="1"/>
  <c r="T245" i="1" s="1"/>
  <c r="W245" i="1" s="1"/>
  <c r="X245" i="1" s="1"/>
  <c r="Z245" i="1" s="1"/>
  <c r="N223" i="1"/>
  <c r="T223" i="1" s="1"/>
  <c r="W223" i="1" s="1"/>
  <c r="X223" i="1" s="1"/>
  <c r="Z223" i="1" s="1"/>
  <c r="N242" i="1"/>
  <c r="T242" i="1" s="1"/>
  <c r="W242" i="1" s="1"/>
  <c r="X242" i="1" s="1"/>
  <c r="Z242" i="1" s="1"/>
  <c r="N142" i="1"/>
  <c r="T142" i="1" s="1"/>
  <c r="W142" i="1" s="1"/>
  <c r="X142" i="1" s="1"/>
  <c r="Z142" i="1" s="1"/>
  <c r="N252" i="1"/>
  <c r="T252" i="1" s="1"/>
  <c r="W252" i="1" s="1"/>
  <c r="X252" i="1" s="1"/>
  <c r="Z252" i="1" s="1"/>
  <c r="N225" i="1"/>
  <c r="T225" i="1" s="1"/>
  <c r="W225" i="1" s="1"/>
  <c r="X225" i="1" s="1"/>
  <c r="Z225" i="1" s="1"/>
  <c r="N241" i="1"/>
  <c r="T241" i="1" s="1"/>
  <c r="W241" i="1" s="1"/>
  <c r="X241" i="1" s="1"/>
  <c r="Z241" i="1" s="1"/>
  <c r="N195" i="1"/>
  <c r="T195" i="1" s="1"/>
  <c r="W195" i="1" s="1"/>
  <c r="X195" i="1" s="1"/>
  <c r="Z195" i="1" s="1"/>
  <c r="N203" i="1"/>
  <c r="T203" i="1" s="1"/>
  <c r="W203" i="1" s="1"/>
  <c r="X203" i="1" s="1"/>
  <c r="Z203" i="1" s="1"/>
  <c r="N184" i="1"/>
  <c r="T184" i="1" s="1"/>
  <c r="W184" i="1" s="1"/>
  <c r="X184" i="1" s="1"/>
  <c r="Z184" i="1" s="1"/>
  <c r="N179" i="1"/>
  <c r="T179" i="1" s="1"/>
  <c r="W179" i="1" s="1"/>
  <c r="X179" i="1" s="1"/>
  <c r="Z179" i="1" s="1"/>
  <c r="N155" i="1"/>
  <c r="T155" i="1" s="1"/>
  <c r="W155" i="1" s="1"/>
  <c r="X155" i="1" s="1"/>
  <c r="Z155" i="1" s="1"/>
  <c r="N136" i="1"/>
  <c r="T136" i="1" s="1"/>
  <c r="W136" i="1" s="1"/>
  <c r="X136" i="1" s="1"/>
  <c r="Z136" i="1" s="1"/>
  <c r="N132" i="1"/>
  <c r="T132" i="1" s="1"/>
  <c r="W132" i="1" s="1"/>
  <c r="X132" i="1" s="1"/>
  <c r="Z132" i="1" s="1"/>
  <c r="N111" i="1"/>
  <c r="T111" i="1" s="1"/>
  <c r="W111" i="1" s="1"/>
  <c r="X111" i="1" s="1"/>
  <c r="Z111" i="1" s="1"/>
  <c r="N115" i="1"/>
  <c r="T115" i="1" s="1"/>
  <c r="W115" i="1" s="1"/>
  <c r="X115" i="1" s="1"/>
  <c r="Z115" i="1" s="1"/>
  <c r="N105" i="1"/>
  <c r="T105" i="1" s="1"/>
  <c r="W105" i="1" s="1"/>
  <c r="X105" i="1" s="1"/>
  <c r="Z105" i="1" s="1"/>
  <c r="N118" i="1"/>
  <c r="T118" i="1" s="1"/>
  <c r="W118" i="1" s="1"/>
  <c r="X118" i="1" s="1"/>
  <c r="Z118" i="1" s="1"/>
  <c r="N121" i="1"/>
  <c r="T121" i="1" s="1"/>
  <c r="W121" i="1" s="1"/>
  <c r="X121" i="1" s="1"/>
  <c r="Z121" i="1" s="1"/>
  <c r="N167" i="1"/>
  <c r="T167" i="1" s="1"/>
  <c r="W167" i="1" s="1"/>
  <c r="X167" i="1" s="1"/>
  <c r="Z167" i="1" s="1"/>
  <c r="N227" i="1"/>
  <c r="T227" i="1" s="1"/>
  <c r="W227" i="1" s="1"/>
  <c r="X227" i="1" s="1"/>
  <c r="Z227" i="1" s="1"/>
  <c r="N199" i="1"/>
  <c r="T199" i="1" s="1"/>
  <c r="W199" i="1" s="1"/>
  <c r="X199" i="1" s="1"/>
  <c r="Z199" i="1" s="1"/>
  <c r="N230" i="1"/>
  <c r="T230" i="1" s="1"/>
  <c r="W230" i="1" s="1"/>
  <c r="X230" i="1" s="1"/>
  <c r="Z230" i="1" s="1"/>
  <c r="N77" i="1"/>
  <c r="T77" i="1" s="1"/>
  <c r="W77" i="1" s="1"/>
  <c r="X77" i="1" s="1"/>
  <c r="Z77" i="1" s="1"/>
  <c r="N88" i="1"/>
  <c r="T88" i="1" s="1"/>
  <c r="W88" i="1" s="1"/>
  <c r="X88" i="1" s="1"/>
  <c r="Z88" i="1" s="1"/>
  <c r="N67" i="1"/>
  <c r="T67" i="1" s="1"/>
  <c r="W67" i="1" s="1"/>
  <c r="X67" i="1" s="1"/>
  <c r="Z67" i="1" s="1"/>
  <c r="N97" i="1"/>
  <c r="T97" i="1" s="1"/>
  <c r="W97" i="1" s="1"/>
  <c r="X97" i="1" s="1"/>
  <c r="Z97" i="1" s="1"/>
  <c r="N75" i="1"/>
  <c r="T75" i="1" s="1"/>
  <c r="W75" i="1" s="1"/>
  <c r="X75" i="1" s="1"/>
  <c r="Z75" i="1" s="1"/>
  <c r="N43" i="1"/>
  <c r="T43" i="1" s="1"/>
  <c r="W43" i="1" s="1"/>
  <c r="X43" i="1" s="1"/>
  <c r="Z43" i="1" s="1"/>
  <c r="N90" i="1"/>
  <c r="T90" i="1" s="1"/>
  <c r="W90" i="1" s="1"/>
  <c r="X90" i="1" s="1"/>
  <c r="Z90" i="1" s="1"/>
  <c r="N198" i="1"/>
  <c r="T198" i="1" s="1"/>
  <c r="W198" i="1" s="1"/>
  <c r="X198" i="1" s="1"/>
  <c r="Z198" i="1" s="1"/>
  <c r="N133" i="1"/>
  <c r="T133" i="1" s="1"/>
  <c r="W133" i="1" s="1"/>
  <c r="X133" i="1" s="1"/>
  <c r="Z133" i="1" s="1"/>
  <c r="N250" i="1"/>
  <c r="T250" i="1" s="1"/>
  <c r="W250" i="1" s="1"/>
  <c r="X250" i="1" s="1"/>
  <c r="Z250" i="1" s="1"/>
  <c r="N204" i="1"/>
  <c r="T204" i="1" s="1"/>
  <c r="W204" i="1" s="1"/>
  <c r="X204" i="1" s="1"/>
  <c r="Z204" i="1" s="1"/>
  <c r="N224" i="1"/>
  <c r="T224" i="1" s="1"/>
  <c r="W224" i="1" s="1"/>
  <c r="X224" i="1" s="1"/>
  <c r="Z224" i="1" s="1"/>
  <c r="N237" i="1"/>
  <c r="T237" i="1" s="1"/>
  <c r="W237" i="1" s="1"/>
  <c r="X237" i="1" s="1"/>
  <c r="Z237" i="1" s="1"/>
  <c r="N200" i="1"/>
  <c r="T200" i="1" s="1"/>
  <c r="W200" i="1" s="1"/>
  <c r="X200" i="1" s="1"/>
  <c r="Z200" i="1" s="1"/>
  <c r="N234" i="1"/>
  <c r="T234" i="1" s="1"/>
  <c r="W234" i="1" s="1"/>
  <c r="X234" i="1" s="1"/>
  <c r="Z234" i="1" s="1"/>
  <c r="N178" i="1"/>
  <c r="T178" i="1" s="1"/>
  <c r="W178" i="1" s="1"/>
  <c r="X178" i="1" s="1"/>
  <c r="Z178" i="1" s="1"/>
  <c r="N153" i="1"/>
  <c r="T153" i="1" s="1"/>
  <c r="W153" i="1" s="1"/>
  <c r="X153" i="1" s="1"/>
  <c r="Z153" i="1" s="1"/>
  <c r="N144" i="1"/>
  <c r="T144" i="1" s="1"/>
  <c r="W144" i="1" s="1"/>
  <c r="X144" i="1" s="1"/>
  <c r="Z144" i="1" s="1"/>
  <c r="N91" i="1"/>
  <c r="T91" i="1" s="1"/>
  <c r="W91" i="1" s="1"/>
  <c r="X91" i="1" s="1"/>
  <c r="Z91" i="1" s="1"/>
  <c r="N130" i="1"/>
  <c r="T130" i="1" s="1"/>
  <c r="W130" i="1" s="1"/>
  <c r="X130" i="1" s="1"/>
  <c r="Z130" i="1" s="1"/>
  <c r="N94" i="1"/>
  <c r="T94" i="1" s="1"/>
  <c r="W94" i="1" s="1"/>
  <c r="X94" i="1" s="1"/>
  <c r="Z94" i="1" s="1"/>
  <c r="N107" i="1"/>
  <c r="T107" i="1" s="1"/>
  <c r="W107" i="1" s="1"/>
  <c r="X107" i="1" s="1"/>
  <c r="Z107" i="1" s="1"/>
  <c r="N127" i="1"/>
  <c r="T127" i="1" s="1"/>
  <c r="W127" i="1" s="1"/>
  <c r="X127" i="1" s="1"/>
  <c r="Z127" i="1" s="1"/>
  <c r="N126" i="1"/>
  <c r="T126" i="1" s="1"/>
  <c r="W126" i="1" s="1"/>
  <c r="X126" i="1" s="1"/>
  <c r="Z126" i="1" s="1"/>
  <c r="N129" i="1"/>
  <c r="T129" i="1" s="1"/>
  <c r="W129" i="1" s="1"/>
  <c r="X129" i="1" s="1"/>
  <c r="Z129" i="1" s="1"/>
  <c r="N180" i="1"/>
  <c r="T180" i="1" s="1"/>
  <c r="W180" i="1" s="1"/>
  <c r="X180" i="1" s="1"/>
  <c r="Z180" i="1" s="1"/>
  <c r="N211" i="1"/>
  <c r="T211" i="1" s="1"/>
  <c r="W211" i="1" s="1"/>
  <c r="X211" i="1" s="1"/>
  <c r="Z211" i="1" s="1"/>
  <c r="N251" i="1"/>
  <c r="T251" i="1" s="1"/>
  <c r="W251" i="1" s="1"/>
  <c r="X251" i="1" s="1"/>
  <c r="Z251" i="1" s="1"/>
  <c r="N238" i="1"/>
  <c r="T238" i="1" s="1"/>
  <c r="W238" i="1" s="1"/>
  <c r="X238" i="1" s="1"/>
  <c r="Z238" i="1" s="1"/>
  <c r="N47" i="1"/>
  <c r="T47" i="1" s="1"/>
  <c r="W47" i="1" s="1"/>
  <c r="X47" i="1" s="1"/>
  <c r="Z47" i="1" s="1"/>
  <c r="N54" i="1"/>
  <c r="T54" i="1" s="1"/>
  <c r="W54" i="1" s="1"/>
  <c r="X54" i="1" s="1"/>
  <c r="Z54" i="1" s="1"/>
  <c r="N86" i="1"/>
  <c r="T86" i="1" s="1"/>
  <c r="W86" i="1" s="1"/>
  <c r="X86" i="1" s="1"/>
  <c r="Z86" i="1" s="1"/>
  <c r="N93" i="1"/>
  <c r="T93" i="1" s="1"/>
  <c r="W93" i="1" s="1"/>
  <c r="X93" i="1" s="1"/>
  <c r="Z93" i="1" s="1"/>
  <c r="T8" i="1" l="1"/>
  <c r="N6" i="1"/>
  <c r="T6" i="1" l="1"/>
  <c r="W8" i="1"/>
  <c r="X8" i="1" l="1"/>
  <c r="W6" i="1"/>
  <c r="Z8" i="1" l="1"/>
  <c r="X6" i="1"/>
  <c r="Z6" i="1" l="1"/>
</calcChain>
</file>

<file path=xl/sharedStrings.xml><?xml version="1.0" encoding="utf-8"?>
<sst xmlns="http://schemas.openxmlformats.org/spreadsheetml/2006/main" count="585" uniqueCount="311">
  <si>
    <t>District
Public School
Adequacy
SFY 2024</t>
  </si>
  <si>
    <t>Calculated Cost of an Adequate Education</t>
  </si>
  <si>
    <t>Statewide Education Property Tax (SWEPT)</t>
  </si>
  <si>
    <t>Additional Aid</t>
  </si>
  <si>
    <r>
      <rPr>
        <b/>
        <u/>
        <sz val="10"/>
        <color indexed="8"/>
        <rFont val="Arial"/>
        <family val="2"/>
      </rPr>
      <t xml:space="preserve">Preliminary Grant 
</t>
    </r>
    <r>
      <rPr>
        <b/>
        <sz val="10"/>
        <color indexed="8"/>
        <rFont val="Arial"/>
        <family val="2"/>
      </rPr>
      <t xml:space="preserve">
 Cost of Adequacy            Less SWEPT Plus Extraordinary Needs</t>
    </r>
  </si>
  <si>
    <t xml:space="preserve">Additional Aid Continued </t>
  </si>
  <si>
    <t>Adequacy Grant</t>
  </si>
  <si>
    <t>Final Total State Grant</t>
  </si>
  <si>
    <t>Base Adequacy</t>
  </si>
  <si>
    <t>Special Education Aid</t>
  </si>
  <si>
    <t>English Language Learner Aid</t>
  </si>
  <si>
    <t>Total Calculated Cost of an Adequate Education</t>
  </si>
  <si>
    <t>Extraordinary Grant</t>
  </si>
  <si>
    <t>November 2022 Grant Estimate of FY 2024</t>
  </si>
  <si>
    <t>104 Percent of the November 2022 Grant Estimate for FY 2024</t>
  </si>
  <si>
    <t xml:space="preserve">Hold Harmless Grant
(Ensures a District Receives At least 104 percent of the 11/15/22 estimate. </t>
  </si>
  <si>
    <r>
      <t xml:space="preserve">Adequacy Grant = Cost of an Adequacy Education, </t>
    </r>
    <r>
      <rPr>
        <b/>
        <u val="singleAccounting"/>
        <sz val="10"/>
        <rFont val="Arial"/>
        <family val="2"/>
      </rPr>
      <t>Minus</t>
    </r>
    <r>
      <rPr>
        <b/>
        <sz val="10"/>
        <rFont val="Arial"/>
        <family val="2"/>
      </rPr>
      <t xml:space="preserve"> SWEPT, Plus Extraordinary Needs Grant, Plus Hold Harmless Grant</t>
    </r>
  </si>
  <si>
    <t xml:space="preserve">   
Adequacy Grant
&amp;
SWEPT Grant</t>
  </si>
  <si>
    <t>From EOY Data Excl Charter And OOS</t>
  </si>
  <si>
    <t>2022-2023 Membership</t>
  </si>
  <si>
    <t>Base Adequacy Aid</t>
  </si>
  <si>
    <t>2022-2023
 F&amp;R Membership</t>
  </si>
  <si>
    <t>Free or Reduced Differentiated Aid</t>
  </si>
  <si>
    <t>2022-2023
SPED Membership</t>
  </si>
  <si>
    <t>Special Education Differentiated Aid</t>
  </si>
  <si>
    <t>2022-2023
ELL Membership</t>
  </si>
  <si>
    <t>ELL Differentiated Aid</t>
  </si>
  <si>
    <t>Equalized Valuation</t>
  </si>
  <si>
    <t>Based on EV Per F&amp;R Pupil (EVFRP) / 
Sliding Scale Grant with $8,500 per F&amp;R for EVFRP Under $1.6 million and $0 for EVFRP over $6.6 million</t>
  </si>
  <si>
    <t>ADM</t>
  </si>
  <si>
    <t>EV Per F&amp;R</t>
  </si>
  <si>
    <t>Aid Per F&amp;R ADMR</t>
  </si>
  <si>
    <t>Total</t>
  </si>
  <si>
    <t>Loc #</t>
  </si>
  <si>
    <t>State Total</t>
  </si>
  <si>
    <t>Acworth</t>
  </si>
  <si>
    <t>Albany</t>
  </si>
  <si>
    <t>Alexandria</t>
  </si>
  <si>
    <t>Allenstown</t>
  </si>
  <si>
    <t>Alstead</t>
  </si>
  <si>
    <t>Alton</t>
  </si>
  <si>
    <t>Amherst</t>
  </si>
  <si>
    <t>Andover</t>
  </si>
  <si>
    <t>Antrim</t>
  </si>
  <si>
    <t>Ashland</t>
  </si>
  <si>
    <t>Atkinson</t>
  </si>
  <si>
    <t>Auburn</t>
  </si>
  <si>
    <t>Barnstead</t>
  </si>
  <si>
    <t>Barrington</t>
  </si>
  <si>
    <t>Bartlett</t>
  </si>
  <si>
    <t>Bath</t>
  </si>
  <si>
    <t>Bedford</t>
  </si>
  <si>
    <t>Belmont</t>
  </si>
  <si>
    <t>Bennington</t>
  </si>
  <si>
    <t>Benton</t>
  </si>
  <si>
    <t>Berlin</t>
  </si>
  <si>
    <t>Bethlehem</t>
  </si>
  <si>
    <t>Boscawen</t>
  </si>
  <si>
    <t>Bow</t>
  </si>
  <si>
    <t>Bradford</t>
  </si>
  <si>
    <t>Brentwood</t>
  </si>
  <si>
    <t>Bridgewater</t>
  </si>
  <si>
    <t>Bristol</t>
  </si>
  <si>
    <t>Brookfield</t>
  </si>
  <si>
    <t>Brookline</t>
  </si>
  <si>
    <t>Cambridge</t>
  </si>
  <si>
    <t>Campton</t>
  </si>
  <si>
    <t>Canaan</t>
  </si>
  <si>
    <t>Candia</t>
  </si>
  <si>
    <t>Canterbury</t>
  </si>
  <si>
    <t>Carroll</t>
  </si>
  <si>
    <t>Center Harbor</t>
  </si>
  <si>
    <t>Charlestown</t>
  </si>
  <si>
    <t>Chatham</t>
  </si>
  <si>
    <t>Chester</t>
  </si>
  <si>
    <t>Chesterfield</t>
  </si>
  <si>
    <t>Chichester</t>
  </si>
  <si>
    <t>Claremont</t>
  </si>
  <si>
    <t>Clarksville</t>
  </si>
  <si>
    <t>Colebrook</t>
  </si>
  <si>
    <t>Columbia</t>
  </si>
  <si>
    <t>Concord</t>
  </si>
  <si>
    <t>Conway</t>
  </si>
  <si>
    <t>Cornish</t>
  </si>
  <si>
    <t>Croydon</t>
  </si>
  <si>
    <t>Dalton</t>
  </si>
  <si>
    <t>Danbury</t>
  </si>
  <si>
    <t>Danville</t>
  </si>
  <si>
    <t>Deerfield</t>
  </si>
  <si>
    <t>Deering</t>
  </si>
  <si>
    <t>Derry</t>
  </si>
  <si>
    <t>Dix's Grant</t>
  </si>
  <si>
    <t>Dixville</t>
  </si>
  <si>
    <t>Dorchester</t>
  </si>
  <si>
    <t>Dover</t>
  </si>
  <si>
    <t>Dublin</t>
  </si>
  <si>
    <t>Dummer</t>
  </si>
  <si>
    <t>Dunbarton</t>
  </si>
  <si>
    <t>Durham</t>
  </si>
  <si>
    <t>East Kingston</t>
  </si>
  <si>
    <t>Easton</t>
  </si>
  <si>
    <t>Eaton</t>
  </si>
  <si>
    <t>Effingham</t>
  </si>
  <si>
    <t>Ellsworth</t>
  </si>
  <si>
    <t>Enfield</t>
  </si>
  <si>
    <t>Epping</t>
  </si>
  <si>
    <t>Epsom</t>
  </si>
  <si>
    <t>Errol</t>
  </si>
  <si>
    <t>Exeter</t>
  </si>
  <si>
    <t>Farmington</t>
  </si>
  <si>
    <t>Fitzwilliam</t>
  </si>
  <si>
    <t>Francestown</t>
  </si>
  <si>
    <t>Franconia</t>
  </si>
  <si>
    <t>Franklin</t>
  </si>
  <si>
    <t>Freedom</t>
  </si>
  <si>
    <t>Fremont</t>
  </si>
  <si>
    <t>Gilford</t>
  </si>
  <si>
    <t>Gilmanton</t>
  </si>
  <si>
    <t>Gilsum</t>
  </si>
  <si>
    <t>Goffstown</t>
  </si>
  <si>
    <t>Gorham</t>
  </si>
  <si>
    <t>Goshen</t>
  </si>
  <si>
    <t>Grafton</t>
  </si>
  <si>
    <t>Grantham</t>
  </si>
  <si>
    <t>Greenfield</t>
  </si>
  <si>
    <t>Greenland</t>
  </si>
  <si>
    <t>Greenville</t>
  </si>
  <si>
    <t>Groton</t>
  </si>
  <si>
    <t>Hale's Location</t>
  </si>
  <si>
    <t>Hampstead</t>
  </si>
  <si>
    <t>Hampton</t>
  </si>
  <si>
    <t>Hampton Falls</t>
  </si>
  <si>
    <t>Hancock</t>
  </si>
  <si>
    <t>Hanover</t>
  </si>
  <si>
    <t>Harrisville</t>
  </si>
  <si>
    <t>Hart's Location</t>
  </si>
  <si>
    <t>Haverhill</t>
  </si>
  <si>
    <t>Hebron</t>
  </si>
  <si>
    <t>Henniker</t>
  </si>
  <si>
    <t>Hill</t>
  </si>
  <si>
    <t>Hillsboro</t>
  </si>
  <si>
    <t>Hinsdale</t>
  </si>
  <si>
    <t>Holderness</t>
  </si>
  <si>
    <t>Hollis</t>
  </si>
  <si>
    <t>Hooksett</t>
  </si>
  <si>
    <t>Hopkinton</t>
  </si>
  <si>
    <t>Hudson</t>
  </si>
  <si>
    <t>Jackson</t>
  </si>
  <si>
    <t>Jaffrey</t>
  </si>
  <si>
    <t>Jefferson</t>
  </si>
  <si>
    <t>Keene</t>
  </si>
  <si>
    <t>Kensington</t>
  </si>
  <si>
    <t>Kingston</t>
  </si>
  <si>
    <t>Laconia</t>
  </si>
  <si>
    <t>Lancaster</t>
  </si>
  <si>
    <t>Landaff</t>
  </si>
  <si>
    <t>Langdon</t>
  </si>
  <si>
    <t>Lebanon</t>
  </si>
  <si>
    <t>Lee</t>
  </si>
  <si>
    <t>Lempster</t>
  </si>
  <si>
    <t>Lincoln</t>
  </si>
  <si>
    <t>Lisbon</t>
  </si>
  <si>
    <t>Litchfield</t>
  </si>
  <si>
    <t>Littleton</t>
  </si>
  <si>
    <t>Londonderry</t>
  </si>
  <si>
    <t>Loudon</t>
  </si>
  <si>
    <t>Lyman</t>
  </si>
  <si>
    <t>Lyme</t>
  </si>
  <si>
    <t>Lyndeborough</t>
  </si>
  <si>
    <t>Madbury</t>
  </si>
  <si>
    <t>Madison</t>
  </si>
  <si>
    <t>Manchester</t>
  </si>
  <si>
    <t>Marlborough</t>
  </si>
  <si>
    <t>Marlow</t>
  </si>
  <si>
    <t>Martin's Location</t>
  </si>
  <si>
    <t>Mason</t>
  </si>
  <si>
    <t>Meredith</t>
  </si>
  <si>
    <t>Merrimack</t>
  </si>
  <si>
    <t>Middleton</t>
  </si>
  <si>
    <t>Milan</t>
  </si>
  <si>
    <t>Milford</t>
  </si>
  <si>
    <t>Millsfield</t>
  </si>
  <si>
    <t>Milton</t>
  </si>
  <si>
    <t>Monroe</t>
  </si>
  <si>
    <t>Mont Vernon</t>
  </si>
  <si>
    <t>Moultonborough</t>
  </si>
  <si>
    <t>Nashua</t>
  </si>
  <si>
    <t>Nelson</t>
  </si>
  <si>
    <t>New Boston</t>
  </si>
  <si>
    <t>Newbury</t>
  </si>
  <si>
    <t>New Castle</t>
  </si>
  <si>
    <t>New Durham</t>
  </si>
  <si>
    <t>Newfields</t>
  </si>
  <si>
    <t>New Hampton</t>
  </si>
  <si>
    <t>Newington</t>
  </si>
  <si>
    <t>New Ipswich</t>
  </si>
  <si>
    <t>New London</t>
  </si>
  <si>
    <t>Newmarket</t>
  </si>
  <si>
    <t>Newport</t>
  </si>
  <si>
    <t>Newton</t>
  </si>
  <si>
    <t>Northfield</t>
  </si>
  <si>
    <t>North Hampton</t>
  </si>
  <si>
    <t>Northumberland</t>
  </si>
  <si>
    <t>Northwood</t>
  </si>
  <si>
    <t>Nottingham</t>
  </si>
  <si>
    <t>Odell</t>
  </si>
  <si>
    <t>Orange</t>
  </si>
  <si>
    <t>Ossipee</t>
  </si>
  <si>
    <t>Pelham</t>
  </si>
  <si>
    <t>Pembroke</t>
  </si>
  <si>
    <t>Penacook</t>
  </si>
  <si>
    <t>Peterborough</t>
  </si>
  <si>
    <t>Piermont</t>
  </si>
  <si>
    <t>Pinkham's Grant</t>
  </si>
  <si>
    <t>Pittsburg</t>
  </si>
  <si>
    <t>Pittsfield</t>
  </si>
  <si>
    <t>Plainfield</t>
  </si>
  <si>
    <t>Plaistow</t>
  </si>
  <si>
    <t>Plymouth</t>
  </si>
  <si>
    <t>Portsmouth</t>
  </si>
  <si>
    <t>Randolph</t>
  </si>
  <si>
    <t>Raymond</t>
  </si>
  <si>
    <t>Richmond</t>
  </si>
  <si>
    <t>Rindge</t>
  </si>
  <si>
    <t>Rochester</t>
  </si>
  <si>
    <t>Rollinsford</t>
  </si>
  <si>
    <t>Roxbury</t>
  </si>
  <si>
    <t>Rumney</t>
  </si>
  <si>
    <t>Rye</t>
  </si>
  <si>
    <t>Salem</t>
  </si>
  <si>
    <t>Salisbury</t>
  </si>
  <si>
    <t>Sanbornton</t>
  </si>
  <si>
    <t>Sandown</t>
  </si>
  <si>
    <t>Sandwich</t>
  </si>
  <si>
    <t>Seabrook</t>
  </si>
  <si>
    <t>Sharon</t>
  </si>
  <si>
    <t>Shelburne</t>
  </si>
  <si>
    <t>Somersworth</t>
  </si>
  <si>
    <t>South Hampton</t>
  </si>
  <si>
    <t>Springfield</t>
  </si>
  <si>
    <t>Stark</t>
  </si>
  <si>
    <t>Stewartstown</t>
  </si>
  <si>
    <t>Stoddard</t>
  </si>
  <si>
    <t>Strafford</t>
  </si>
  <si>
    <t>Stratford</t>
  </si>
  <si>
    <t>Stratham</t>
  </si>
  <si>
    <t>Sugar Hill</t>
  </si>
  <si>
    <t>Sullivan</t>
  </si>
  <si>
    <t>Success</t>
  </si>
  <si>
    <t>Sunapee</t>
  </si>
  <si>
    <t>Surry</t>
  </si>
  <si>
    <t>Sutton</t>
  </si>
  <si>
    <t>Swanzey</t>
  </si>
  <si>
    <t>Tamworth</t>
  </si>
  <si>
    <t>Temple</t>
  </si>
  <si>
    <t>Thornton</t>
  </si>
  <si>
    <t>Tilton</t>
  </si>
  <si>
    <t>Troy</t>
  </si>
  <si>
    <t>Tuftonboro</t>
  </si>
  <si>
    <t>Unity</t>
  </si>
  <si>
    <t>Wakefield</t>
  </si>
  <si>
    <t>Walpole</t>
  </si>
  <si>
    <t>Warner</t>
  </si>
  <si>
    <t>Warren</t>
  </si>
  <si>
    <t>Washington</t>
  </si>
  <si>
    <t>Waterville Valley</t>
  </si>
  <si>
    <t>Weare</t>
  </si>
  <si>
    <t>Webster</t>
  </si>
  <si>
    <t>Wentworth</t>
  </si>
  <si>
    <t>Wentworth's Location</t>
  </si>
  <si>
    <t>Westmoreland</t>
  </si>
  <si>
    <t>Whitefield</t>
  </si>
  <si>
    <t>Wilmot</t>
  </si>
  <si>
    <t>Wilton</t>
  </si>
  <si>
    <t>Winchester</t>
  </si>
  <si>
    <t>Windham</t>
  </si>
  <si>
    <t>Windsor</t>
  </si>
  <si>
    <t>Wolfeboro</t>
  </si>
  <si>
    <t>Woodstock</t>
  </si>
  <si>
    <t>Orford</t>
  </si>
  <si>
    <t>a</t>
  </si>
  <si>
    <t>ATK. &amp; GILMANTON ACAD.</t>
  </si>
  <si>
    <t>b</t>
  </si>
  <si>
    <t>BEAN'S GRANT</t>
  </si>
  <si>
    <t>c</t>
  </si>
  <si>
    <t>BEAN'S PURCHASE</t>
  </si>
  <si>
    <t>d</t>
  </si>
  <si>
    <t>CHANDLER'S PURCHASE</t>
  </si>
  <si>
    <t>e</t>
  </si>
  <si>
    <t>CRAWFORD'S PURCH.</t>
  </si>
  <si>
    <t>f</t>
  </si>
  <si>
    <t>CUTT'S GRANT</t>
  </si>
  <si>
    <t>g</t>
  </si>
  <si>
    <t>ERVING'S GRANT</t>
  </si>
  <si>
    <t>h</t>
  </si>
  <si>
    <t>GREEN'S GRANT</t>
  </si>
  <si>
    <t>i</t>
  </si>
  <si>
    <t>HADLEY'S PURCH.</t>
  </si>
  <si>
    <t>j</t>
  </si>
  <si>
    <t>KILKENNY</t>
  </si>
  <si>
    <t>k</t>
  </si>
  <si>
    <t>LIVERMORE</t>
  </si>
  <si>
    <t>l</t>
  </si>
  <si>
    <t>LOW &amp; BURBANK GR.</t>
  </si>
  <si>
    <t>m</t>
  </si>
  <si>
    <t>SARGENT'S PURCHASE</t>
  </si>
  <si>
    <t>n</t>
  </si>
  <si>
    <t>SECOND COLLEGE GR.</t>
  </si>
  <si>
    <t>o</t>
  </si>
  <si>
    <t>THOM. &amp; MES. PURCH.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</si>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</sst>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6" formatCode="_(* #,##0.0_);_(* \(#,##0.0\);_(* &quot;-&quot;??_);_(@_)"/>
  </numFmts>
  <fonts count="14" x14ac:knownFonts="1">
    <font>
      <sz val="12"/>
      <color theme="1"/>
      <name val="Arial"/>
      <family val="2"/>
    </font>
    <font>
      <sz val="10"/>
      <color indexed="8"/>
      <name val="Arial"/>
      <family val="2"/>
    </font>
    <font>
      <b/>
      <sz val="10"/>
      <color indexed="8"/>
      <name val="Times New Roman"/>
      <family val="1"/>
    </font>
    <font>
      <b/>
      <sz val="10"/>
      <color theme="1"/>
      <name val="Times New Roman"/>
      <family val="1"/>
    </font>
    <font>
      <b/>
      <sz val="10"/>
      <color indexed="8"/>
      <name val="Arial"/>
      <family val="2"/>
    </font>
    <font>
      <sz val="14"/>
      <color indexed="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u/>
      <sz val="10"/>
      <color indexed="8"/>
      <name val="Arial"/>
      <family val="2"/>
    </font>
    <font>
      <b/>
      <sz val="9"/>
      <color indexed="8"/>
      <name val="Arial"/>
      <family val="2"/>
    </font>
    <font>
      <sz val="12"/>
      <color indexed="8"/>
      <name val="Arial"/>
      <family val="2"/>
    </font>
    <font>
      <b/>
      <u val="singleAccounting"/>
      <sz val="10"/>
      <name val="Arial"/>
      <family val="2"/>
    </font>
    <font>
      <sz val="9"/>
      <color indexed="8"/>
      <name val="Arial"/>
      <family val="2"/>
    </font>
    <font>
      <b/>
      <sz val="10"/>
      <color rgb="FFFF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 style="medium">
        <color indexed="64"/>
      </right>
      <top/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/>
      <top style="hair">
        <color auto="1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medium">
        <color indexed="64"/>
      </left>
      <right/>
      <top style="hair">
        <color auto="1"/>
      </top>
      <bottom style="medium">
        <color indexed="64"/>
      </bottom>
      <diagonal/>
    </border>
    <border>
      <left/>
      <right/>
      <top style="hair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/>
      <right/>
      <top/>
      <bottom style="hair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/>
      <right/>
      <top style="hair">
        <color auto="1"/>
      </top>
      <bottom style="medium">
        <color indexed="64"/>
      </bottom>
      <diagonal/>
    </border>
    <border>
      <left/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medium">
        <color indexed="64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/>
      <top style="medium">
        <color indexed="64"/>
      </top>
      <bottom style="hair">
        <color auto="1"/>
      </bottom>
      <diagonal/>
    </border>
    <border>
      <left/>
      <right/>
      <top style="medium">
        <color indexed="64"/>
      </top>
      <bottom style="hair">
        <color auto="1"/>
      </bottom>
      <diagonal/>
    </border>
    <border>
      <left/>
      <right style="medium">
        <color indexed="64"/>
      </right>
      <top style="medium">
        <color indexed="64"/>
      </top>
      <bottom style="hair">
        <color auto="1"/>
      </bottom>
      <diagonal/>
    </border>
  </borders>
  <cellStyleXfs count="3">
    <xf numFmtId="0" fontId="0" fillId="0" borderId="0"/>
    <xf numFmtId="0" fontId="7" fillId="0" borderId="0"/>
    <xf numFmtId="43" fontId="10" fillId="0" borderId="0" applyFont="0" applyFill="0" applyBorder="0" applyAlignment="0" applyProtection="0"/>
  </cellStyleXfs>
  <cellXfs count="170">
    <xf numFmtId="0" fontId="0" fillId="0" borderId="0" xfId="0"/>
    <xf numFmtId="0" fontId="1" fillId="0" borderId="0" xfId="0" applyFont="1" applyAlignment="1">
      <alignment horizontal="center"/>
    </xf>
    <xf numFmtId="4" fontId="2" fillId="0" borderId="0" xfId="0" applyNumberFormat="1" applyFont="1" applyAlignment="1">
      <alignment horizontal="center" vertical="center"/>
    </xf>
    <xf numFmtId="43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" fontId="3" fillId="0" borderId="0" xfId="0" applyNumberFormat="1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/>
    <xf numFmtId="0" fontId="1" fillId="0" borderId="0" xfId="0" applyFont="1"/>
    <xf numFmtId="43" fontId="1" fillId="0" borderId="0" xfId="0" applyNumberFormat="1" applyFont="1"/>
    <xf numFmtId="0" fontId="4" fillId="3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164" fontId="4" fillId="3" borderId="1" xfId="0" applyNumberFormat="1" applyFont="1" applyFill="1" applyBorder="1" applyAlignment="1">
      <alignment horizontal="center" vertical="center" wrapText="1"/>
    </xf>
    <xf numFmtId="164" fontId="4" fillId="5" borderId="1" xfId="0" applyNumberFormat="1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164" fontId="4" fillId="6" borderId="1" xfId="0" applyNumberFormat="1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164" fontId="4" fillId="4" borderId="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7" borderId="5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/>
    </xf>
    <xf numFmtId="7" fontId="4" fillId="3" borderId="1" xfId="0" applyNumberFormat="1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/>
    </xf>
    <xf numFmtId="7" fontId="4" fillId="5" borderId="1" xfId="0" applyNumberFormat="1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7" fontId="4" fillId="6" borderId="1" xfId="0" applyNumberFormat="1" applyFont="1" applyFill="1" applyBorder="1" applyAlignment="1">
      <alignment horizontal="center"/>
    </xf>
    <xf numFmtId="4" fontId="4" fillId="4" borderId="1" xfId="0" applyNumberFormat="1" applyFont="1" applyFill="1" applyBorder="1" applyAlignment="1">
      <alignment horizontal="center"/>
    </xf>
    <xf numFmtId="7" fontId="4" fillId="4" borderId="1" xfId="0" applyNumberFormat="1" applyFont="1" applyFill="1" applyBorder="1" applyAlignment="1">
      <alignment horizontal="center"/>
    </xf>
    <xf numFmtId="0" fontId="4" fillId="7" borderId="8" xfId="0" applyFont="1" applyFill="1" applyBorder="1" applyAlignment="1">
      <alignment vertical="center" wrapText="1"/>
    </xf>
    <xf numFmtId="3" fontId="4" fillId="7" borderId="1" xfId="0" applyNumberFormat="1" applyFont="1" applyFill="1" applyBorder="1" applyAlignment="1">
      <alignment horizontal="center"/>
    </xf>
    <xf numFmtId="10" fontId="4" fillId="6" borderId="1" xfId="1" applyNumberFormat="1" applyFont="1" applyFill="1" applyBorder="1" applyAlignment="1">
      <alignment horizontal="center" vertical="center" wrapText="1"/>
    </xf>
    <xf numFmtId="0" fontId="4" fillId="2" borderId="1" xfId="0" applyFont="1" applyFill="1" applyBorder="1"/>
    <xf numFmtId="4" fontId="9" fillId="3" borderId="1" xfId="2" applyNumberFormat="1" applyFont="1" applyFill="1" applyBorder="1"/>
    <xf numFmtId="39" fontId="9" fillId="3" borderId="1" xfId="2" applyNumberFormat="1" applyFont="1" applyFill="1" applyBorder="1"/>
    <xf numFmtId="4" fontId="9" fillId="5" borderId="1" xfId="2" applyNumberFormat="1" applyFont="1" applyFill="1" applyBorder="1"/>
    <xf numFmtId="39" fontId="9" fillId="5" borderId="1" xfId="2" applyNumberFormat="1" applyFont="1" applyFill="1" applyBorder="1"/>
    <xf numFmtId="39" fontId="9" fillId="6" borderId="1" xfId="2" applyNumberFormat="1" applyFont="1" applyFill="1" applyBorder="1"/>
    <xf numFmtId="4" fontId="9" fillId="4" borderId="1" xfId="2" applyNumberFormat="1" applyFont="1" applyFill="1" applyBorder="1"/>
    <xf numFmtId="39" fontId="9" fillId="4" borderId="1" xfId="2" applyNumberFormat="1" applyFont="1" applyFill="1" applyBorder="1"/>
    <xf numFmtId="43" fontId="9" fillId="2" borderId="1" xfId="2" applyFont="1" applyFill="1" applyBorder="1"/>
    <xf numFmtId="164" fontId="9" fillId="3" borderId="1" xfId="2" applyNumberFormat="1" applyFont="1" applyFill="1" applyBorder="1"/>
    <xf numFmtId="3" fontId="4" fillId="7" borderId="1" xfId="0" applyNumberFormat="1" applyFont="1" applyFill="1" applyBorder="1" applyAlignment="1">
      <alignment vertical="center"/>
    </xf>
    <xf numFmtId="44" fontId="9" fillId="7" borderId="1" xfId="2" applyNumberFormat="1" applyFont="1" applyFill="1" applyBorder="1"/>
    <xf numFmtId="43" fontId="9" fillId="4" borderId="1" xfId="2" applyFont="1" applyFill="1" applyBorder="1"/>
    <xf numFmtId="43" fontId="9" fillId="6" borderId="1" xfId="2" applyFont="1" applyFill="1" applyBorder="1"/>
    <xf numFmtId="39" fontId="4" fillId="4" borderId="10" xfId="0" applyNumberFormat="1" applyFont="1" applyFill="1" applyBorder="1"/>
    <xf numFmtId="0" fontId="4" fillId="0" borderId="11" xfId="0" applyFont="1" applyBorder="1"/>
    <xf numFmtId="166" fontId="4" fillId="0" borderId="0" xfId="2" applyNumberFormat="1" applyFont="1" applyBorder="1"/>
    <xf numFmtId="164" fontId="4" fillId="0" borderId="0" xfId="2" applyNumberFormat="1" applyFont="1" applyBorder="1"/>
    <xf numFmtId="4" fontId="4" fillId="0" borderId="0" xfId="2" applyNumberFormat="1" applyFont="1" applyBorder="1"/>
    <xf numFmtId="164" fontId="4" fillId="0" borderId="12" xfId="2" applyNumberFormat="1" applyFont="1" applyBorder="1"/>
    <xf numFmtId="164" fontId="4" fillId="0" borderId="11" xfId="2" applyNumberFormat="1" applyFont="1" applyBorder="1"/>
    <xf numFmtId="0" fontId="4" fillId="0" borderId="13" xfId="0" applyFont="1" applyBorder="1"/>
    <xf numFmtId="0" fontId="4" fillId="0" borderId="14" xfId="0" applyFont="1" applyBorder="1"/>
    <xf numFmtId="0" fontId="4" fillId="0" borderId="15" xfId="0" applyFont="1" applyBorder="1"/>
    <xf numFmtId="164" fontId="4" fillId="0" borderId="11" xfId="0" applyNumberFormat="1" applyFont="1" applyBorder="1"/>
    <xf numFmtId="0" fontId="1" fillId="0" borderId="12" xfId="0" applyFont="1" applyBorder="1"/>
    <xf numFmtId="0" fontId="4" fillId="0" borderId="9" xfId="0" applyFont="1" applyBorder="1"/>
    <xf numFmtId="0" fontId="1" fillId="0" borderId="9" xfId="0" applyFont="1" applyBorder="1"/>
    <xf numFmtId="0" fontId="12" fillId="0" borderId="0" xfId="0" applyFont="1"/>
    <xf numFmtId="0" fontId="12" fillId="0" borderId="16" xfId="0" applyFont="1" applyBorder="1"/>
    <xf numFmtId="0" fontId="1" fillId="0" borderId="17" xfId="0" applyFont="1" applyBorder="1"/>
    <xf numFmtId="43" fontId="1" fillId="0" borderId="18" xfId="0" applyNumberFormat="1" applyFont="1" applyBorder="1"/>
    <xf numFmtId="43" fontId="1" fillId="0" borderId="18" xfId="2" applyFont="1" applyBorder="1"/>
    <xf numFmtId="43" fontId="1" fillId="0" borderId="19" xfId="2" applyFont="1" applyBorder="1"/>
    <xf numFmtId="164" fontId="1" fillId="0" borderId="20" xfId="2" applyNumberFormat="1" applyFont="1" applyBorder="1"/>
    <xf numFmtId="43" fontId="1" fillId="0" borderId="17" xfId="2" applyFont="1" applyBorder="1"/>
    <xf numFmtId="43" fontId="1" fillId="8" borderId="20" xfId="2" applyFont="1" applyFill="1" applyBorder="1"/>
    <xf numFmtId="43" fontId="1" fillId="0" borderId="20" xfId="2" applyFont="1" applyBorder="1"/>
    <xf numFmtId="43" fontId="1" fillId="0" borderId="21" xfId="2" applyFont="1" applyBorder="1"/>
    <xf numFmtId="4" fontId="12" fillId="0" borderId="22" xfId="0" applyNumberFormat="1" applyFont="1" applyBorder="1"/>
    <xf numFmtId="43" fontId="1" fillId="0" borderId="23" xfId="2" applyFont="1" applyFill="1" applyBorder="1"/>
    <xf numFmtId="43" fontId="1" fillId="0" borderId="21" xfId="2" applyFont="1" applyFill="1" applyBorder="1"/>
    <xf numFmtId="43" fontId="1" fillId="0" borderId="23" xfId="0" applyNumberFormat="1" applyFont="1" applyBorder="1"/>
    <xf numFmtId="4" fontId="1" fillId="0" borderId="17" xfId="2" applyNumberFormat="1" applyFont="1" applyBorder="1"/>
    <xf numFmtId="0" fontId="1" fillId="8" borderId="0" xfId="0" applyFont="1" applyFill="1"/>
    <xf numFmtId="0" fontId="1" fillId="8" borderId="16" xfId="0" applyFont="1" applyFill="1" applyBorder="1"/>
    <xf numFmtId="0" fontId="1" fillId="8" borderId="17" xfId="0" applyFont="1" applyFill="1" applyBorder="1"/>
    <xf numFmtId="4" fontId="1" fillId="8" borderId="0" xfId="2" applyNumberFormat="1" applyFont="1" applyFill="1"/>
    <xf numFmtId="37" fontId="1" fillId="8" borderId="0" xfId="2" applyNumberFormat="1" applyFont="1" applyFill="1"/>
    <xf numFmtId="4" fontId="1" fillId="8" borderId="0" xfId="0" applyNumberFormat="1" applyFont="1" applyFill="1"/>
    <xf numFmtId="164" fontId="1" fillId="8" borderId="0" xfId="2" applyNumberFormat="1" applyFont="1" applyFill="1"/>
    <xf numFmtId="0" fontId="13" fillId="0" borderId="0" xfId="0" applyFont="1"/>
    <xf numFmtId="0" fontId="13" fillId="0" borderId="24" xfId="0" applyFont="1" applyBorder="1"/>
    <xf numFmtId="4" fontId="1" fillId="0" borderId="25" xfId="2" applyNumberFormat="1" applyFont="1" applyBorder="1"/>
    <xf numFmtId="43" fontId="1" fillId="0" borderId="26" xfId="0" applyNumberFormat="1" applyFont="1" applyBorder="1"/>
    <xf numFmtId="43" fontId="1" fillId="0" borderId="26" xfId="2" applyFont="1" applyBorder="1"/>
    <xf numFmtId="43" fontId="1" fillId="0" borderId="27" xfId="2" applyFont="1" applyBorder="1"/>
    <xf numFmtId="43" fontId="1" fillId="0" borderId="28" xfId="2" applyFont="1" applyFill="1" applyBorder="1"/>
    <xf numFmtId="0" fontId="1" fillId="0" borderId="13" xfId="0" applyFont="1" applyBorder="1"/>
    <xf numFmtId="39" fontId="1" fillId="0" borderId="13" xfId="2" applyNumberFormat="1" applyFont="1" applyBorder="1"/>
    <xf numFmtId="4" fontId="1" fillId="0" borderId="18" xfId="2" applyNumberFormat="1" applyFont="1" applyBorder="1"/>
    <xf numFmtId="2" fontId="1" fillId="0" borderId="18" xfId="0" applyNumberFormat="1" applyFont="1" applyBorder="1"/>
    <xf numFmtId="164" fontId="1" fillId="0" borderId="18" xfId="2" applyNumberFormat="1" applyFont="1" applyBorder="1"/>
    <xf numFmtId="164" fontId="1" fillId="8" borderId="17" xfId="2" applyNumberFormat="1" applyFont="1" applyFill="1" applyBorder="1"/>
    <xf numFmtId="4" fontId="1" fillId="0" borderId="0" xfId="0" applyNumberFormat="1" applyFont="1"/>
    <xf numFmtId="43" fontId="12" fillId="0" borderId="0" xfId="2" applyFont="1" applyFill="1" applyBorder="1"/>
    <xf numFmtId="0" fontId="1" fillId="0" borderId="0" xfId="0" applyFont="1" applyAlignment="1">
      <alignment horizontal="center" wrapText="1"/>
    </xf>
    <xf numFmtId="4" fontId="1" fillId="0" borderId="0" xfId="0" applyNumberFormat="1" applyFont="1" applyAlignment="1">
      <alignment horizontal="center" wrapText="1"/>
    </xf>
    <xf numFmtId="43" fontId="12" fillId="0" borderId="0" xfId="2" applyFont="1" applyFill="1"/>
    <xf numFmtId="43" fontId="12" fillId="8" borderId="0" xfId="2" applyFont="1" applyFill="1"/>
    <xf numFmtId="0" fontId="1" fillId="9" borderId="0" xfId="0" applyFont="1" applyFill="1"/>
    <xf numFmtId="43" fontId="1" fillId="0" borderId="14" xfId="2" applyFont="1" applyFill="1" applyBorder="1"/>
    <xf numFmtId="43" fontId="1" fillId="0" borderId="17" xfId="2" applyFont="1" applyFill="1" applyBorder="1"/>
    <xf numFmtId="0" fontId="6" fillId="4" borderId="29" xfId="0" applyFont="1" applyFill="1" applyBorder="1" applyAlignment="1">
      <alignment horizontal="center" vertical="center"/>
    </xf>
    <xf numFmtId="43" fontId="1" fillId="0" borderId="30" xfId="0" applyNumberFormat="1" applyFont="1" applyBorder="1"/>
    <xf numFmtId="43" fontId="1" fillId="0" borderId="31" xfId="0" applyNumberFormat="1" applyFont="1" applyBorder="1"/>
    <xf numFmtId="43" fontId="1" fillId="0" borderId="32" xfId="2" applyFont="1" applyBorder="1"/>
    <xf numFmtId="0" fontId="6" fillId="2" borderId="36" xfId="0" applyFont="1" applyFill="1" applyBorder="1" applyAlignment="1">
      <alignment horizontal="center" vertical="center"/>
    </xf>
    <xf numFmtId="0" fontId="4" fillId="2" borderId="37" xfId="0" applyFont="1" applyFill="1" applyBorder="1"/>
    <xf numFmtId="43" fontId="9" fillId="2" borderId="38" xfId="2" applyFont="1" applyFill="1" applyBorder="1"/>
    <xf numFmtId="43" fontId="1" fillId="0" borderId="39" xfId="2" applyFont="1" applyBorder="1"/>
    <xf numFmtId="164" fontId="1" fillId="0" borderId="27" xfId="2" applyNumberFormat="1" applyFont="1" applyBorder="1"/>
    <xf numFmtId="43" fontId="1" fillId="0" borderId="25" xfId="2" applyFont="1" applyBorder="1"/>
    <xf numFmtId="43" fontId="1" fillId="8" borderId="27" xfId="2" applyFont="1" applyFill="1" applyBorder="1"/>
    <xf numFmtId="43" fontId="1" fillId="0" borderId="40" xfId="2" applyFont="1" applyBorder="1"/>
    <xf numFmtId="4" fontId="12" fillId="0" borderId="41" xfId="0" applyNumberFormat="1" applyFont="1" applyBorder="1"/>
    <xf numFmtId="43" fontId="1" fillId="0" borderId="31" xfId="2" applyFont="1" applyFill="1" applyBorder="1"/>
    <xf numFmtId="0" fontId="1" fillId="0" borderId="42" xfId="0" applyFont="1" applyBorder="1"/>
    <xf numFmtId="39" fontId="1" fillId="0" borderId="42" xfId="2" applyNumberFormat="1" applyFont="1" applyBorder="1"/>
    <xf numFmtId="43" fontId="1" fillId="0" borderId="28" xfId="2" applyFont="1" applyBorder="1"/>
    <xf numFmtId="0" fontId="13" fillId="0" borderId="43" xfId="0" applyFont="1" applyBorder="1" applyAlignment="1">
      <alignment horizontal="right"/>
    </xf>
    <xf numFmtId="4" fontId="1" fillId="0" borderId="44" xfId="2" applyNumberFormat="1" applyFont="1" applyBorder="1"/>
    <xf numFmtId="43" fontId="1" fillId="0" borderId="44" xfId="2" applyFont="1" applyBorder="1"/>
    <xf numFmtId="2" fontId="1" fillId="0" borderId="44" xfId="0" applyNumberFormat="1" applyFont="1" applyBorder="1"/>
    <xf numFmtId="164" fontId="1" fillId="0" borderId="44" xfId="2" applyNumberFormat="1" applyFont="1" applyBorder="1"/>
    <xf numFmtId="43" fontId="1" fillId="0" borderId="45" xfId="2" applyFont="1" applyBorder="1"/>
    <xf numFmtId="164" fontId="1" fillId="8" borderId="45" xfId="2" applyNumberFormat="1" applyFont="1" applyFill="1" applyBorder="1"/>
    <xf numFmtId="43" fontId="1" fillId="0" borderId="46" xfId="2" applyFont="1" applyBorder="1"/>
    <xf numFmtId="43" fontId="1" fillId="0" borderId="47" xfId="2" applyFont="1" applyBorder="1"/>
    <xf numFmtId="0" fontId="13" fillId="0" borderId="16" xfId="0" applyFont="1" applyBorder="1" applyAlignment="1">
      <alignment horizontal="right"/>
    </xf>
    <xf numFmtId="43" fontId="1" fillId="0" borderId="22" xfId="2" applyFont="1" applyBorder="1"/>
    <xf numFmtId="0" fontId="13" fillId="0" borderId="24" xfId="0" applyFont="1" applyBorder="1" applyAlignment="1">
      <alignment horizontal="right"/>
    </xf>
    <xf numFmtId="4" fontId="1" fillId="0" borderId="26" xfId="2" applyNumberFormat="1" applyFont="1" applyBorder="1"/>
    <xf numFmtId="2" fontId="1" fillId="0" borderId="26" xfId="0" applyNumberFormat="1" applyFont="1" applyBorder="1"/>
    <xf numFmtId="164" fontId="1" fillId="0" borderId="26" xfId="2" applyNumberFormat="1" applyFont="1" applyBorder="1"/>
    <xf numFmtId="164" fontId="1" fillId="8" borderId="25" xfId="2" applyNumberFormat="1" applyFont="1" applyFill="1" applyBorder="1"/>
    <xf numFmtId="43" fontId="1" fillId="0" borderId="41" xfId="2" applyFont="1" applyBorder="1"/>
    <xf numFmtId="0" fontId="4" fillId="2" borderId="34" xfId="0" applyFont="1" applyFill="1" applyBorder="1" applyAlignment="1">
      <alignment horizontal="center" vertical="center"/>
    </xf>
    <xf numFmtId="4" fontId="9" fillId="3" borderId="1" xfId="0" applyNumberFormat="1" applyFont="1" applyFill="1" applyBorder="1" applyAlignment="1">
      <alignment horizontal="center"/>
    </xf>
    <xf numFmtId="0" fontId="6" fillId="5" borderId="1" xfId="0" applyFont="1" applyFill="1" applyBorder="1" applyAlignment="1">
      <alignment horizontal="center"/>
    </xf>
    <xf numFmtId="0" fontId="9" fillId="6" borderId="1" xfId="0" applyFont="1" applyFill="1" applyBorder="1" applyAlignment="1">
      <alignment horizontal="center"/>
    </xf>
    <xf numFmtId="0" fontId="9" fillId="4" borderId="1" xfId="0" applyFont="1" applyFill="1" applyBorder="1" applyAlignment="1">
      <alignment horizontal="center"/>
    </xf>
    <xf numFmtId="0" fontId="5" fillId="2" borderId="33" xfId="0" applyFont="1" applyFill="1" applyBorder="1" applyAlignment="1">
      <alignment horizontal="center" vertical="center" wrapText="1"/>
    </xf>
    <xf numFmtId="0" fontId="5" fillId="2" borderId="34" xfId="0" applyFont="1" applyFill="1" applyBorder="1" applyAlignment="1">
      <alignment horizontal="center" vertical="center" wrapText="1"/>
    </xf>
    <xf numFmtId="0" fontId="5" fillId="2" borderId="37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34" xfId="0" quotePrefix="1" applyFont="1" applyFill="1" applyBorder="1" applyAlignment="1">
      <alignment horizontal="center" vertical="center"/>
    </xf>
    <xf numFmtId="0" fontId="4" fillId="3" borderId="34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2" borderId="35" xfId="0" applyFont="1" applyFill="1" applyBorder="1" applyAlignment="1">
      <alignment horizontal="center" vertical="center"/>
    </xf>
    <xf numFmtId="0" fontId="4" fillId="4" borderId="34" xfId="1" applyFont="1" applyFill="1" applyBorder="1" applyAlignment="1">
      <alignment horizontal="center" vertical="center" wrapText="1"/>
    </xf>
    <xf numFmtId="0" fontId="4" fillId="4" borderId="1" xfId="1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7" borderId="4" xfId="0" applyFont="1" applyFill="1" applyBorder="1" applyAlignment="1">
      <alignment horizontal="center" vertical="center" wrapText="1"/>
    </xf>
    <xf numFmtId="0" fontId="4" fillId="7" borderId="7" xfId="0" applyFont="1" applyFill="1" applyBorder="1" applyAlignment="1">
      <alignment horizontal="center" vertical="center" wrapText="1"/>
    </xf>
    <xf numFmtId="3" fontId="4" fillId="7" borderId="1" xfId="0" applyNumberFormat="1" applyFont="1" applyFill="1" applyBorder="1" applyAlignment="1">
      <alignment horizontal="center" vertical="center"/>
    </xf>
    <xf numFmtId="3" fontId="4" fillId="7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9" fillId="7" borderId="4" xfId="0" applyFont="1" applyFill="1" applyBorder="1" applyAlignment="1">
      <alignment horizontal="center" wrapText="1"/>
    </xf>
    <xf numFmtId="0" fontId="9" fillId="7" borderId="2" xfId="0" applyFont="1" applyFill="1" applyBorder="1" applyAlignment="1">
      <alignment horizontal="center" wrapText="1"/>
    </xf>
    <xf numFmtId="0" fontId="4" fillId="6" borderId="1" xfId="1" applyFont="1" applyFill="1" applyBorder="1" applyAlignment="1">
      <alignment horizontal="center" vertical="center" wrapText="1"/>
    </xf>
    <xf numFmtId="0" fontId="4" fillId="6" borderId="5" xfId="1" applyFont="1" applyFill="1" applyBorder="1" applyAlignment="1">
      <alignment horizontal="center" vertical="center" wrapText="1"/>
    </xf>
    <xf numFmtId="0" fontId="4" fillId="6" borderId="8" xfId="1" applyFont="1" applyFill="1" applyBorder="1" applyAlignment="1">
      <alignment horizontal="center" vertical="center" wrapText="1"/>
    </xf>
    <xf numFmtId="43" fontId="6" fillId="2" borderId="38" xfId="2" applyFont="1" applyFill="1" applyBorder="1" applyAlignment="1">
      <alignment horizontal="center" vertical="center" wrapText="1"/>
    </xf>
  </cellXfs>
  <cellStyles count="3">
    <cellStyle name="Comma 2" xfId="2" xr:uid="{EABC5787-523D-4C8A-B91D-C29464C2F741}"/>
    <cellStyle name="Normal" xfId="0" builtinId="0"/>
    <cellStyle name="Normal 2" xfId="1" xr:uid="{D117E1ED-3D68-4383-91A5-11F7D7EFE09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32B760-1B9B-4108-A377-48A9EE346E84}">
  <sheetPr>
    <tabColor rgb="FF00B050"/>
  </sheetPr>
  <dimension ref="A1:AO478"/>
  <sheetViews>
    <sheetView tabSelected="1" topLeftCell="D238" zoomScaleNormal="100" zoomScalePageLayoutView="85" workbookViewId="0">
      <selection activeCell="AK387" sqref="AK387"/>
    </sheetView>
  </sheetViews>
  <sheetFormatPr defaultColWidth="8.88671875" defaultRowHeight="15" x14ac:dyDescent="0.2"/>
  <cols>
    <col min="1" max="1" width="9.44140625" style="10" hidden="1" customWidth="1"/>
    <col min="2" max="2" width="3.21875" style="10" hidden="1" customWidth="1"/>
    <col min="3" max="3" width="4.88671875" style="10" hidden="1" customWidth="1"/>
    <col min="4" max="4" width="6.44140625" style="10" customWidth="1"/>
    <col min="5" max="5" width="18.21875" style="10" customWidth="1"/>
    <col min="6" max="6" width="9.44140625" style="10" customWidth="1"/>
    <col min="7" max="7" width="13.6640625" style="10" bestFit="1" customWidth="1"/>
    <col min="8" max="8" width="9.44140625" customWidth="1"/>
    <col min="9" max="9" width="12.5546875" style="10" customWidth="1"/>
    <col min="10" max="10" width="9.44140625" style="10" customWidth="1"/>
    <col min="11" max="11" width="10.33203125" style="10" customWidth="1"/>
    <col min="12" max="12" width="10.21875" style="98" customWidth="1"/>
    <col min="13" max="14" width="11.21875" style="10" customWidth="1"/>
    <col min="15" max="15" width="11.5546875" style="10" customWidth="1"/>
    <col min="16" max="16" width="13.88671875" style="10" bestFit="1" customWidth="1"/>
    <col min="17" max="18" width="12.5546875" style="10" customWidth="1"/>
    <col min="19" max="19" width="14.44140625" style="10" bestFit="1" customWidth="1"/>
    <col min="20" max="20" width="11.5546875" style="10" bestFit="1" customWidth="1"/>
    <col min="21" max="22" width="15.109375" style="10" customWidth="1"/>
    <col min="23" max="23" width="16.77734375" style="10" customWidth="1"/>
    <col min="24" max="24" width="19" style="104" customWidth="1"/>
    <col min="25" max="25" width="3" style="104" customWidth="1"/>
    <col min="26" max="26" width="18" style="10" customWidth="1"/>
    <col min="27" max="16384" width="8.88671875" style="10"/>
  </cols>
  <sheetData>
    <row r="1" spans="1:41" ht="17.649999999999999" customHeight="1" thickBot="1" x14ac:dyDescent="0.25">
      <c r="A1" s="1"/>
      <c r="B1" s="1"/>
      <c r="C1" s="1"/>
      <c r="D1" s="2"/>
      <c r="E1" s="3"/>
      <c r="F1" s="4"/>
      <c r="G1" s="5"/>
      <c r="H1" s="6"/>
      <c r="I1" s="7"/>
      <c r="J1" s="5"/>
      <c r="K1" s="5"/>
      <c r="L1" s="5"/>
      <c r="M1" s="5"/>
      <c r="N1" s="3"/>
      <c r="O1" s="5"/>
      <c r="P1" s="8"/>
      <c r="Q1" s="8"/>
      <c r="R1" s="8"/>
      <c r="S1" s="8"/>
      <c r="T1" s="8"/>
      <c r="U1" s="8"/>
      <c r="V1" s="8"/>
      <c r="W1" s="8"/>
      <c r="X1" s="8"/>
      <c r="Y1" s="9"/>
      <c r="Z1" s="8"/>
    </row>
    <row r="2" spans="1:41" ht="24.75" customHeight="1" x14ac:dyDescent="0.2">
      <c r="D2" s="146" t="s">
        <v>0</v>
      </c>
      <c r="E2" s="147"/>
      <c r="F2" s="150" t="s">
        <v>1</v>
      </c>
      <c r="G2" s="150"/>
      <c r="H2" s="150"/>
      <c r="I2" s="150"/>
      <c r="J2" s="150"/>
      <c r="K2" s="150"/>
      <c r="L2" s="150"/>
      <c r="M2" s="150"/>
      <c r="N2" s="150"/>
      <c r="O2" s="151" t="s">
        <v>2</v>
      </c>
      <c r="P2" s="153" t="s">
        <v>3</v>
      </c>
      <c r="Q2" s="153"/>
      <c r="R2" s="153"/>
      <c r="S2" s="153"/>
      <c r="T2" s="154" t="s">
        <v>4</v>
      </c>
      <c r="U2" s="141" t="s">
        <v>5</v>
      </c>
      <c r="V2" s="141"/>
      <c r="W2" s="141"/>
      <c r="X2" s="111" t="s">
        <v>6</v>
      </c>
      <c r="Y2" s="9"/>
      <c r="Z2" s="107" t="s">
        <v>7</v>
      </c>
    </row>
    <row r="3" spans="1:41" ht="14.25" customHeight="1" x14ac:dyDescent="0.2">
      <c r="D3" s="148"/>
      <c r="E3" s="149"/>
      <c r="F3" s="142" t="s">
        <v>8</v>
      </c>
      <c r="G3" s="142"/>
      <c r="H3" s="143"/>
      <c r="I3" s="143"/>
      <c r="J3" s="144" t="s">
        <v>9</v>
      </c>
      <c r="K3" s="144"/>
      <c r="L3" s="145" t="s">
        <v>10</v>
      </c>
      <c r="M3" s="145"/>
      <c r="N3" s="163" t="s">
        <v>11</v>
      </c>
      <c r="O3" s="152"/>
      <c r="P3" s="164" t="s">
        <v>12</v>
      </c>
      <c r="Q3" s="165"/>
      <c r="R3" s="165"/>
      <c r="S3" s="165"/>
      <c r="T3" s="155"/>
      <c r="U3" s="166" t="s">
        <v>13</v>
      </c>
      <c r="V3" s="167" t="s">
        <v>14</v>
      </c>
      <c r="W3" s="166" t="s">
        <v>15</v>
      </c>
      <c r="X3" s="169" t="s">
        <v>16</v>
      </c>
      <c r="Y3" s="9"/>
      <c r="Z3" s="156" t="s">
        <v>17</v>
      </c>
    </row>
    <row r="4" spans="1:41" ht="91.5" customHeight="1" x14ac:dyDescent="0.2">
      <c r="A4" s="13"/>
      <c r="B4" s="13" t="s">
        <v>18</v>
      </c>
      <c r="D4" s="148"/>
      <c r="E4" s="149"/>
      <c r="F4" s="14" t="s">
        <v>19</v>
      </c>
      <c r="G4" s="12" t="s">
        <v>20</v>
      </c>
      <c r="H4" s="15" t="s">
        <v>21</v>
      </c>
      <c r="I4" s="16" t="s">
        <v>22</v>
      </c>
      <c r="J4" s="17" t="s">
        <v>23</v>
      </c>
      <c r="K4" s="18" t="s">
        <v>24</v>
      </c>
      <c r="L4" s="19" t="s">
        <v>25</v>
      </c>
      <c r="M4" s="20" t="s">
        <v>26</v>
      </c>
      <c r="N4" s="163"/>
      <c r="O4" s="152"/>
      <c r="P4" s="21" t="s">
        <v>27</v>
      </c>
      <c r="Q4" s="159" t="s">
        <v>28</v>
      </c>
      <c r="R4" s="160"/>
      <c r="S4" s="22"/>
      <c r="T4" s="155"/>
      <c r="U4" s="166"/>
      <c r="V4" s="168"/>
      <c r="W4" s="166"/>
      <c r="X4" s="169"/>
      <c r="Y4" s="9"/>
      <c r="Z4" s="157"/>
    </row>
    <row r="5" spans="1:41" ht="15" customHeight="1" x14ac:dyDescent="0.2">
      <c r="D5" s="148"/>
      <c r="E5" s="149"/>
      <c r="F5" s="23" t="s">
        <v>29</v>
      </c>
      <c r="G5" s="24">
        <v>4100</v>
      </c>
      <c r="H5" s="25" t="s">
        <v>29</v>
      </c>
      <c r="I5" s="26">
        <v>2300</v>
      </c>
      <c r="J5" s="27" t="s">
        <v>29</v>
      </c>
      <c r="K5" s="28">
        <v>2100</v>
      </c>
      <c r="L5" s="29" t="s">
        <v>29</v>
      </c>
      <c r="M5" s="30">
        <v>800</v>
      </c>
      <c r="N5" s="163"/>
      <c r="O5" s="152"/>
      <c r="P5" s="31"/>
      <c r="Q5" s="161" t="s">
        <v>30</v>
      </c>
      <c r="R5" s="162" t="s">
        <v>31</v>
      </c>
      <c r="S5" s="32" t="s">
        <v>32</v>
      </c>
      <c r="T5" s="155"/>
      <c r="U5" s="166"/>
      <c r="V5" s="33">
        <v>1.04</v>
      </c>
      <c r="W5" s="166"/>
      <c r="X5" s="169"/>
      <c r="Y5" s="9"/>
      <c r="Z5" s="158"/>
    </row>
    <row r="6" spans="1:41" s="9" customFormat="1" ht="12.75" x14ac:dyDescent="0.2">
      <c r="D6" s="112" t="s">
        <v>33</v>
      </c>
      <c r="E6" s="34" t="s">
        <v>34</v>
      </c>
      <c r="F6" s="35">
        <f t="shared" ref="F6:X6" si="0">SUM(F8:F269)</f>
        <v>157396.8389</v>
      </c>
      <c r="G6" s="36">
        <f t="shared" si="0"/>
        <v>645327039.48999965</v>
      </c>
      <c r="H6" s="37">
        <f t="shared" si="0"/>
        <v>41665.68559999999</v>
      </c>
      <c r="I6" s="38">
        <f t="shared" si="0"/>
        <v>95831076.879999995</v>
      </c>
      <c r="J6" s="39">
        <f t="shared" si="0"/>
        <v>30963.105500000009</v>
      </c>
      <c r="K6" s="39">
        <f>SUM(K8:K269)</f>
        <v>65022521.550000004</v>
      </c>
      <c r="L6" s="40">
        <f t="shared" si="0"/>
        <v>5127.4831999999988</v>
      </c>
      <c r="M6" s="41">
        <f t="shared" si="0"/>
        <v>4101986.560000001</v>
      </c>
      <c r="N6" s="42">
        <f>SUM(N8:N269)</f>
        <v>810282624.48000026</v>
      </c>
      <c r="O6" s="43">
        <v>363786975</v>
      </c>
      <c r="P6" s="44">
        <f>SUM(P8:P269)</f>
        <v>264083787588.49231</v>
      </c>
      <c r="Q6" s="161"/>
      <c r="R6" s="162"/>
      <c r="S6" s="45">
        <f>SUM(S8:S269)</f>
        <v>178655456.59999996</v>
      </c>
      <c r="T6" s="46">
        <f t="shared" si="0"/>
        <v>651484993.35000002</v>
      </c>
      <c r="U6" s="47">
        <f>SUM(U8:U269)</f>
        <v>598639134.52000022</v>
      </c>
      <c r="V6" s="47">
        <f>SUM(V8:V269)</f>
        <v>622584699.90080023</v>
      </c>
      <c r="W6" s="47">
        <f>SUM(W8:W269)</f>
        <v>49995831.659200005</v>
      </c>
      <c r="X6" s="113">
        <f t="shared" si="0"/>
        <v>701480824.96999991</v>
      </c>
      <c r="Z6" s="48">
        <f>SUM(Z8:Z269)</f>
        <v>1065267799.9699999</v>
      </c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</row>
    <row r="7" spans="1:41" s="9" customFormat="1" ht="12.75" x14ac:dyDescent="0.2">
      <c r="D7" s="49"/>
      <c r="G7" s="50"/>
      <c r="I7" s="51"/>
      <c r="J7" s="51"/>
      <c r="K7" s="51"/>
      <c r="L7" s="52"/>
      <c r="M7" s="51"/>
      <c r="N7" s="53"/>
      <c r="O7" s="54"/>
      <c r="P7" s="55"/>
      <c r="Q7" s="56"/>
      <c r="R7" s="56"/>
      <c r="S7" s="57"/>
      <c r="T7" s="58"/>
      <c r="U7" s="49"/>
      <c r="W7" s="59"/>
      <c r="X7" s="60"/>
      <c r="Z7" s="61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</row>
    <row r="8" spans="1:41" s="62" customFormat="1" ht="12.75" x14ac:dyDescent="0.2">
      <c r="D8" s="63">
        <v>3</v>
      </c>
      <c r="E8" s="64" t="s">
        <v>35</v>
      </c>
      <c r="F8" s="65">
        <v>90.210999999999999</v>
      </c>
      <c r="G8" s="66">
        <f>ROUND(F8*G$5,2)</f>
        <v>369865.1</v>
      </c>
      <c r="H8" s="66">
        <v>32.238799999999998</v>
      </c>
      <c r="I8" s="66">
        <f>ROUND(H8*I$5,2)</f>
        <v>74149.240000000005</v>
      </c>
      <c r="J8" s="66">
        <v>20</v>
      </c>
      <c r="K8" s="66">
        <f>ROUND(J8*$K$5,2)</f>
        <v>42000</v>
      </c>
      <c r="L8" s="66">
        <v>0</v>
      </c>
      <c r="M8" s="66">
        <f>ROUND(L8*$M$5,2)</f>
        <v>0</v>
      </c>
      <c r="N8" s="67">
        <f>G8+I8+K8+M8</f>
        <v>486014.33999999997</v>
      </c>
      <c r="O8" s="68">
        <v>221350</v>
      </c>
      <c r="P8" s="66">
        <v>158509549.35177901</v>
      </c>
      <c r="Q8" s="69">
        <v>4916732.3024000004</v>
      </c>
      <c r="R8" s="69">
        <f>IFERROR(S8/H8,"")</f>
        <v>2861.5550206583375</v>
      </c>
      <c r="S8" s="67">
        <v>92253.1</v>
      </c>
      <c r="T8" s="70">
        <f>IF(N8&gt;O8,N8-O8+S8,0)</f>
        <v>356917.43999999994</v>
      </c>
      <c r="U8" s="71">
        <v>469404.31</v>
      </c>
      <c r="V8" s="72">
        <f>U8*$V$5</f>
        <v>488180.48240000004</v>
      </c>
      <c r="W8" s="73">
        <f>MAX(T8,V8)-T8</f>
        <v>131263.04240000009</v>
      </c>
      <c r="X8" s="74">
        <f>ROUND(W8+T8,2)</f>
        <v>488180.47999999998</v>
      </c>
      <c r="Y8" s="75"/>
      <c r="Z8" s="76">
        <f>ROUND(X8+O8,2)</f>
        <v>709530.48</v>
      </c>
      <c r="AA8" s="9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</row>
    <row r="9" spans="1:41" s="78" customFormat="1" ht="12.75" x14ac:dyDescent="0.2">
      <c r="A9" s="62">
        <v>5</v>
      </c>
      <c r="B9" s="62" t="s">
        <v>36</v>
      </c>
      <c r="C9" s="62" t="b">
        <f t="shared" ref="C9:C72" si="1">B9=E9</f>
        <v>1</v>
      </c>
      <c r="D9" s="63">
        <v>5</v>
      </c>
      <c r="E9" s="77" t="s">
        <v>36</v>
      </c>
      <c r="F9" s="65">
        <v>71.876800000000003</v>
      </c>
      <c r="G9" s="66">
        <f t="shared" ref="G9:G72" si="2">ROUND(F9*G$5,2)</f>
        <v>294694.88</v>
      </c>
      <c r="H9" s="66">
        <v>35.421300000000002</v>
      </c>
      <c r="I9" s="66">
        <f t="shared" ref="I9:I72" si="3">ROUND(H9*I$5,2)</f>
        <v>81468.990000000005</v>
      </c>
      <c r="J9" s="66">
        <v>15.7333</v>
      </c>
      <c r="K9" s="66">
        <f t="shared" ref="K9:K72" si="4">ROUND(J9*$K$5,2)</f>
        <v>33039.93</v>
      </c>
      <c r="L9" s="66">
        <v>0</v>
      </c>
      <c r="M9" s="66">
        <f t="shared" ref="M9:M72" si="5">ROUND(L9*$M$5,2)</f>
        <v>0</v>
      </c>
      <c r="N9" s="67">
        <f>G9+I9+K9+M9</f>
        <v>409203.8</v>
      </c>
      <c r="O9" s="68">
        <v>236874</v>
      </c>
      <c r="P9" s="66">
        <v>168991486.75002301</v>
      </c>
      <c r="Q9" s="69">
        <v>4770900.1858000001</v>
      </c>
      <c r="R9" s="69">
        <f t="shared" ref="R9:R72" si="6">IFERROR(S9/H9,"")</f>
        <v>3109.4697258429251</v>
      </c>
      <c r="S9" s="67">
        <v>110141.46</v>
      </c>
      <c r="T9" s="70">
        <f t="shared" ref="T9:T72" si="7">IF(N9&gt;O9,N9-O9+S9,0)</f>
        <v>282471.26</v>
      </c>
      <c r="U9" s="71">
        <v>501333.96</v>
      </c>
      <c r="V9" s="72">
        <f t="shared" ref="V9:V72" si="8">U9*$V$5</f>
        <v>521387.31840000005</v>
      </c>
      <c r="W9" s="73">
        <f t="shared" ref="W9:W72" si="9">MAX(T9,V9)-T9</f>
        <v>238916.05840000004</v>
      </c>
      <c r="X9" s="74">
        <f t="shared" ref="X9:X72" si="10">ROUND(W9+T9,2)</f>
        <v>521387.32</v>
      </c>
      <c r="Y9" s="75"/>
      <c r="Z9" s="76">
        <f t="shared" ref="Z9:Z72" si="11">ROUND(X9+O9,2)</f>
        <v>758261.32</v>
      </c>
      <c r="AA9" s="9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</row>
    <row r="10" spans="1:41" s="78" customFormat="1" ht="12.75" x14ac:dyDescent="0.2">
      <c r="A10" s="62">
        <v>7</v>
      </c>
      <c r="B10" s="62" t="s">
        <v>37</v>
      </c>
      <c r="C10" s="62" t="b">
        <f t="shared" si="1"/>
        <v>1</v>
      </c>
      <c r="D10" s="63">
        <v>7</v>
      </c>
      <c r="E10" s="77" t="s">
        <v>37</v>
      </c>
      <c r="F10" s="65">
        <v>181.899</v>
      </c>
      <c r="G10" s="66">
        <f t="shared" si="2"/>
        <v>745785.9</v>
      </c>
      <c r="H10" s="66">
        <v>54.208300000000001</v>
      </c>
      <c r="I10" s="66">
        <f t="shared" si="3"/>
        <v>124679.09</v>
      </c>
      <c r="J10" s="66">
        <v>30.2181</v>
      </c>
      <c r="K10" s="66">
        <f t="shared" si="4"/>
        <v>63458.01</v>
      </c>
      <c r="L10" s="66">
        <v>1</v>
      </c>
      <c r="M10" s="66">
        <f t="shared" si="5"/>
        <v>800</v>
      </c>
      <c r="N10" s="67">
        <f t="shared" ref="N10:N73" si="12">G10+I10+K10+M10</f>
        <v>934723</v>
      </c>
      <c r="O10" s="68">
        <v>412113</v>
      </c>
      <c r="P10" s="66">
        <v>299526882.98347098</v>
      </c>
      <c r="Q10" s="69">
        <v>5525480.1014999999</v>
      </c>
      <c r="R10" s="69">
        <f t="shared" si="6"/>
        <v>1826.6837366233583</v>
      </c>
      <c r="S10" s="67">
        <v>99021.42</v>
      </c>
      <c r="T10" s="70">
        <f t="shared" si="7"/>
        <v>621631.42000000004</v>
      </c>
      <c r="U10" s="71">
        <v>716324.71</v>
      </c>
      <c r="V10" s="72">
        <f t="shared" si="8"/>
        <v>744977.69839999999</v>
      </c>
      <c r="W10" s="73">
        <f t="shared" si="9"/>
        <v>123346.27839999995</v>
      </c>
      <c r="X10" s="74">
        <f t="shared" si="10"/>
        <v>744977.7</v>
      </c>
      <c r="Y10" s="75"/>
      <c r="Z10" s="76">
        <f t="shared" si="11"/>
        <v>1157090.7</v>
      </c>
      <c r="AA10" s="9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</row>
    <row r="11" spans="1:41" s="78" customFormat="1" ht="12.75" x14ac:dyDescent="0.2">
      <c r="A11" s="62">
        <v>9</v>
      </c>
      <c r="B11" s="62" t="s">
        <v>38</v>
      </c>
      <c r="C11" s="62" t="b">
        <f t="shared" si="1"/>
        <v>1</v>
      </c>
      <c r="D11" s="63">
        <v>9</v>
      </c>
      <c r="E11" s="77" t="s">
        <v>38</v>
      </c>
      <c r="F11" s="65">
        <v>483.01559999999995</v>
      </c>
      <c r="G11" s="66">
        <f t="shared" si="2"/>
        <v>1980363.96</v>
      </c>
      <c r="H11" s="66">
        <v>224.05369999999999</v>
      </c>
      <c r="I11" s="66">
        <f t="shared" si="3"/>
        <v>515323.51</v>
      </c>
      <c r="J11" s="66">
        <v>105.14070000000001</v>
      </c>
      <c r="K11" s="66">
        <f t="shared" si="4"/>
        <v>220795.47</v>
      </c>
      <c r="L11" s="66">
        <v>11</v>
      </c>
      <c r="M11" s="66">
        <f t="shared" si="5"/>
        <v>8800</v>
      </c>
      <c r="N11" s="67">
        <f t="shared" si="12"/>
        <v>2725282.94</v>
      </c>
      <c r="O11" s="68">
        <v>648055</v>
      </c>
      <c r="P11" s="66">
        <v>461588271.84929597</v>
      </c>
      <c r="Q11" s="69">
        <v>2060168.0393999999</v>
      </c>
      <c r="R11" s="69">
        <f t="shared" si="6"/>
        <v>7717.7143247355434</v>
      </c>
      <c r="S11" s="67">
        <v>1729182.45</v>
      </c>
      <c r="T11" s="70">
        <f t="shared" si="7"/>
        <v>3806410.3899999997</v>
      </c>
      <c r="U11" s="71">
        <v>4313608.12</v>
      </c>
      <c r="V11" s="72">
        <f t="shared" si="8"/>
        <v>4486152.4448000006</v>
      </c>
      <c r="W11" s="73">
        <f t="shared" si="9"/>
        <v>679742.05480000097</v>
      </c>
      <c r="X11" s="74">
        <f t="shared" si="10"/>
        <v>4486152.4400000004</v>
      </c>
      <c r="Y11" s="75"/>
      <c r="Z11" s="76">
        <f t="shared" si="11"/>
        <v>5134207.4400000004</v>
      </c>
      <c r="AA11" s="9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</row>
    <row r="12" spans="1:41" s="78" customFormat="1" ht="12.75" x14ac:dyDescent="0.2">
      <c r="A12" s="62">
        <v>11</v>
      </c>
      <c r="B12" s="62" t="s">
        <v>39</v>
      </c>
      <c r="C12" s="62" t="b">
        <f t="shared" si="1"/>
        <v>1</v>
      </c>
      <c r="D12" s="63">
        <v>11</v>
      </c>
      <c r="E12" s="77" t="s">
        <v>39</v>
      </c>
      <c r="F12" s="65">
        <v>164.36089999999999</v>
      </c>
      <c r="G12" s="66">
        <f t="shared" si="2"/>
        <v>673879.69</v>
      </c>
      <c r="H12" s="66">
        <v>80.3095</v>
      </c>
      <c r="I12" s="66">
        <f t="shared" si="3"/>
        <v>184711.85</v>
      </c>
      <c r="J12" s="66">
        <v>39.799999999999997</v>
      </c>
      <c r="K12" s="66">
        <f t="shared" si="4"/>
        <v>83580</v>
      </c>
      <c r="L12" s="66">
        <v>0</v>
      </c>
      <c r="M12" s="66">
        <f t="shared" si="5"/>
        <v>0</v>
      </c>
      <c r="N12" s="67">
        <f t="shared" si="12"/>
        <v>942171.53999999992</v>
      </c>
      <c r="O12" s="68">
        <v>308456</v>
      </c>
      <c r="P12" s="66">
        <v>220312711.92292601</v>
      </c>
      <c r="Q12" s="69">
        <v>2743295.7735000001</v>
      </c>
      <c r="R12" s="69">
        <f t="shared" si="6"/>
        <v>6556.3971883774648</v>
      </c>
      <c r="S12" s="67">
        <v>526540.98</v>
      </c>
      <c r="T12" s="70">
        <f t="shared" si="7"/>
        <v>1160256.52</v>
      </c>
      <c r="U12" s="71">
        <v>1403997.15</v>
      </c>
      <c r="V12" s="72">
        <f t="shared" si="8"/>
        <v>1460157.0359999998</v>
      </c>
      <c r="W12" s="73">
        <f t="shared" si="9"/>
        <v>299900.51599999983</v>
      </c>
      <c r="X12" s="74">
        <f t="shared" si="10"/>
        <v>1460157.04</v>
      </c>
      <c r="Y12" s="75"/>
      <c r="Z12" s="76">
        <f t="shared" si="11"/>
        <v>1768613.04</v>
      </c>
      <c r="AA12" s="9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</row>
    <row r="13" spans="1:41" s="78" customFormat="1" ht="12.75" x14ac:dyDescent="0.2">
      <c r="A13" s="62">
        <v>15</v>
      </c>
      <c r="B13" s="62" t="s">
        <v>40</v>
      </c>
      <c r="C13" s="62" t="b">
        <f t="shared" si="1"/>
        <v>1</v>
      </c>
      <c r="D13" s="63">
        <v>15</v>
      </c>
      <c r="E13" s="77" t="s">
        <v>40</v>
      </c>
      <c r="F13" s="65">
        <v>570.02909999999997</v>
      </c>
      <c r="G13" s="66">
        <f t="shared" si="2"/>
        <v>2337119.31</v>
      </c>
      <c r="H13" s="66">
        <v>114.2197</v>
      </c>
      <c r="I13" s="66">
        <f t="shared" si="3"/>
        <v>262705.31</v>
      </c>
      <c r="J13" s="66">
        <v>132.01439999999999</v>
      </c>
      <c r="K13" s="66">
        <f t="shared" si="4"/>
        <v>277230.24</v>
      </c>
      <c r="L13" s="66">
        <v>0</v>
      </c>
      <c r="M13" s="66">
        <f t="shared" si="5"/>
        <v>0</v>
      </c>
      <c r="N13" s="67">
        <f t="shared" si="12"/>
        <v>2877054.8600000003</v>
      </c>
      <c r="O13" s="68">
        <v>3766908</v>
      </c>
      <c r="P13" s="66">
        <v>2630566834.1204801</v>
      </c>
      <c r="Q13" s="69">
        <v>23030762.943</v>
      </c>
      <c r="R13" s="69">
        <f t="shared" si="6"/>
        <v>0</v>
      </c>
      <c r="S13" s="67">
        <v>0</v>
      </c>
      <c r="T13" s="70">
        <f t="shared" si="7"/>
        <v>0</v>
      </c>
      <c r="U13" s="71">
        <v>0</v>
      </c>
      <c r="V13" s="72">
        <f t="shared" si="8"/>
        <v>0</v>
      </c>
      <c r="W13" s="73">
        <f t="shared" si="9"/>
        <v>0</v>
      </c>
      <c r="X13" s="74">
        <f t="shared" si="10"/>
        <v>0</v>
      </c>
      <c r="Y13" s="75"/>
      <c r="Z13" s="76">
        <f t="shared" si="11"/>
        <v>3766908</v>
      </c>
      <c r="AA13" s="9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</row>
    <row r="14" spans="1:41" s="78" customFormat="1" ht="12.75" x14ac:dyDescent="0.2">
      <c r="A14" s="62">
        <v>17</v>
      </c>
      <c r="B14" s="62" t="s">
        <v>41</v>
      </c>
      <c r="C14" s="62" t="b">
        <f t="shared" si="1"/>
        <v>1</v>
      </c>
      <c r="D14" s="63">
        <v>17</v>
      </c>
      <c r="E14" s="77" t="s">
        <v>41</v>
      </c>
      <c r="F14" s="65">
        <v>1826.2932000000001</v>
      </c>
      <c r="G14" s="66">
        <f t="shared" si="2"/>
        <v>7487802.1200000001</v>
      </c>
      <c r="H14" s="66">
        <v>114.3087</v>
      </c>
      <c r="I14" s="66">
        <f t="shared" si="3"/>
        <v>262910.01</v>
      </c>
      <c r="J14" s="66">
        <v>305.53190000000001</v>
      </c>
      <c r="K14" s="66">
        <f t="shared" si="4"/>
        <v>641616.99</v>
      </c>
      <c r="L14" s="66">
        <v>13.5374</v>
      </c>
      <c r="M14" s="66">
        <f t="shared" si="5"/>
        <v>10829.92</v>
      </c>
      <c r="N14" s="67">
        <f t="shared" si="12"/>
        <v>8403159.0399999991</v>
      </c>
      <c r="O14" s="68">
        <v>3568268</v>
      </c>
      <c r="P14" s="66">
        <v>2546288152.7839298</v>
      </c>
      <c r="Q14" s="69">
        <v>22275541.1686</v>
      </c>
      <c r="R14" s="69">
        <f t="shared" si="6"/>
        <v>0</v>
      </c>
      <c r="S14" s="67">
        <v>0</v>
      </c>
      <c r="T14" s="70">
        <f t="shared" si="7"/>
        <v>4834891.0399999991</v>
      </c>
      <c r="U14" s="71">
        <v>4212115.74</v>
      </c>
      <c r="V14" s="72">
        <f t="shared" si="8"/>
        <v>4380600.3696000008</v>
      </c>
      <c r="W14" s="73">
        <f t="shared" si="9"/>
        <v>0</v>
      </c>
      <c r="X14" s="74">
        <f t="shared" si="10"/>
        <v>4834891.04</v>
      </c>
      <c r="Y14" s="75"/>
      <c r="Z14" s="76">
        <f t="shared" si="11"/>
        <v>8403159.0399999991</v>
      </c>
      <c r="AA14" s="9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</row>
    <row r="15" spans="1:41" s="78" customFormat="1" ht="12.75" x14ac:dyDescent="0.2">
      <c r="A15" s="62">
        <v>19</v>
      </c>
      <c r="B15" s="62" t="s">
        <v>42</v>
      </c>
      <c r="C15" s="62" t="b">
        <f t="shared" si="1"/>
        <v>1</v>
      </c>
      <c r="D15" s="63">
        <v>19</v>
      </c>
      <c r="E15" s="77" t="s">
        <v>42</v>
      </c>
      <c r="F15" s="65">
        <v>267.09120000000001</v>
      </c>
      <c r="G15" s="66">
        <f t="shared" si="2"/>
        <v>1095073.92</v>
      </c>
      <c r="H15" s="66">
        <v>82.775000000000006</v>
      </c>
      <c r="I15" s="66">
        <f t="shared" si="3"/>
        <v>190382.5</v>
      </c>
      <c r="J15" s="66">
        <v>64.785300000000007</v>
      </c>
      <c r="K15" s="66">
        <f t="shared" si="4"/>
        <v>136049.13</v>
      </c>
      <c r="L15" s="66">
        <v>0</v>
      </c>
      <c r="M15" s="66">
        <f t="shared" si="5"/>
        <v>0</v>
      </c>
      <c r="N15" s="67">
        <f t="shared" si="12"/>
        <v>1421505.5499999998</v>
      </c>
      <c r="O15" s="68">
        <v>521697</v>
      </c>
      <c r="P15" s="66">
        <v>398479177.98389101</v>
      </c>
      <c r="Q15" s="69">
        <v>4814003.9623999996</v>
      </c>
      <c r="R15" s="69">
        <f t="shared" si="6"/>
        <v>3036.1932950770156</v>
      </c>
      <c r="S15" s="67">
        <v>251320.9</v>
      </c>
      <c r="T15" s="70">
        <f t="shared" si="7"/>
        <v>1151129.4499999997</v>
      </c>
      <c r="U15" s="71">
        <v>1018250.18</v>
      </c>
      <c r="V15" s="72">
        <f t="shared" si="8"/>
        <v>1058980.1872</v>
      </c>
      <c r="W15" s="73">
        <f t="shared" si="9"/>
        <v>0</v>
      </c>
      <c r="X15" s="74">
        <f t="shared" si="10"/>
        <v>1151129.45</v>
      </c>
      <c r="Y15" s="75"/>
      <c r="Z15" s="76">
        <f t="shared" si="11"/>
        <v>1672826.45</v>
      </c>
      <c r="AA15" s="9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</row>
    <row r="16" spans="1:41" s="78" customFormat="1" ht="12.75" x14ac:dyDescent="0.2">
      <c r="A16" s="62">
        <v>21</v>
      </c>
      <c r="B16" s="62" t="s">
        <v>43</v>
      </c>
      <c r="C16" s="62" t="b">
        <f t="shared" si="1"/>
        <v>1</v>
      </c>
      <c r="D16" s="63">
        <v>21</v>
      </c>
      <c r="E16" s="77" t="s">
        <v>43</v>
      </c>
      <c r="F16" s="65">
        <v>281.06389999999999</v>
      </c>
      <c r="G16" s="66">
        <f t="shared" si="2"/>
        <v>1152361.99</v>
      </c>
      <c r="H16" s="66">
        <v>80.741200000000006</v>
      </c>
      <c r="I16" s="66">
        <f t="shared" si="3"/>
        <v>185704.76</v>
      </c>
      <c r="J16" s="66">
        <v>71.120699999999999</v>
      </c>
      <c r="K16" s="66">
        <f t="shared" si="4"/>
        <v>149353.47</v>
      </c>
      <c r="L16" s="66">
        <v>2</v>
      </c>
      <c r="M16" s="66">
        <f t="shared" si="5"/>
        <v>1600</v>
      </c>
      <c r="N16" s="67">
        <f t="shared" si="12"/>
        <v>1489020.22</v>
      </c>
      <c r="O16" s="68">
        <v>497520</v>
      </c>
      <c r="P16" s="66">
        <v>382434077.62096602</v>
      </c>
      <c r="Q16" s="69">
        <v>4736541.9095000001</v>
      </c>
      <c r="R16" s="69">
        <f t="shared" si="6"/>
        <v>3167.8787285797084</v>
      </c>
      <c r="S16" s="67">
        <v>255778.33</v>
      </c>
      <c r="T16" s="70">
        <f t="shared" si="7"/>
        <v>1247278.55</v>
      </c>
      <c r="U16" s="71">
        <v>2062513.05</v>
      </c>
      <c r="V16" s="72">
        <f t="shared" si="8"/>
        <v>2145013.5720000002</v>
      </c>
      <c r="W16" s="73">
        <f t="shared" si="9"/>
        <v>897735.02200000011</v>
      </c>
      <c r="X16" s="74">
        <f t="shared" si="10"/>
        <v>2145013.5699999998</v>
      </c>
      <c r="Y16" s="75"/>
      <c r="Z16" s="76">
        <f t="shared" si="11"/>
        <v>2642533.5699999998</v>
      </c>
      <c r="AA16" s="9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</row>
    <row r="17" spans="1:41" s="78" customFormat="1" ht="12.75" x14ac:dyDescent="0.2">
      <c r="A17" s="62">
        <v>23</v>
      </c>
      <c r="B17" s="62" t="s">
        <v>44</v>
      </c>
      <c r="C17" s="62" t="b">
        <f t="shared" si="1"/>
        <v>1</v>
      </c>
      <c r="D17" s="63">
        <v>23</v>
      </c>
      <c r="E17" s="77" t="s">
        <v>44</v>
      </c>
      <c r="F17" s="65">
        <v>213.97789999999998</v>
      </c>
      <c r="G17" s="66">
        <f t="shared" si="2"/>
        <v>877309.39</v>
      </c>
      <c r="H17" s="66">
        <v>68.714699999999993</v>
      </c>
      <c r="I17" s="66">
        <f t="shared" si="3"/>
        <v>158043.81</v>
      </c>
      <c r="J17" s="66">
        <v>33.191699999999997</v>
      </c>
      <c r="K17" s="66">
        <f t="shared" si="4"/>
        <v>69702.570000000007</v>
      </c>
      <c r="L17" s="66">
        <v>1.5942000000000001</v>
      </c>
      <c r="M17" s="66">
        <f t="shared" si="5"/>
        <v>1275.3599999999999</v>
      </c>
      <c r="N17" s="67">
        <f t="shared" si="12"/>
        <v>1106331.1300000001</v>
      </c>
      <c r="O17" s="68">
        <v>541572</v>
      </c>
      <c r="P17" s="66">
        <v>387010889.07519102</v>
      </c>
      <c r="Q17" s="69">
        <v>5632141.1441000002</v>
      </c>
      <c r="R17" s="69">
        <f t="shared" si="6"/>
        <v>1645.3600175799356</v>
      </c>
      <c r="S17" s="67">
        <v>113060.42</v>
      </c>
      <c r="T17" s="70">
        <f t="shared" si="7"/>
        <v>677819.55000000016</v>
      </c>
      <c r="U17" s="71">
        <v>783972.32</v>
      </c>
      <c r="V17" s="72">
        <f t="shared" si="8"/>
        <v>815331.21279999998</v>
      </c>
      <c r="W17" s="73">
        <f t="shared" si="9"/>
        <v>137511.66279999982</v>
      </c>
      <c r="X17" s="74">
        <f t="shared" si="10"/>
        <v>815331.21</v>
      </c>
      <c r="Y17" s="75"/>
      <c r="Z17" s="76">
        <f t="shared" si="11"/>
        <v>1356903.21</v>
      </c>
      <c r="AA17" s="9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</row>
    <row r="18" spans="1:41" s="78" customFormat="1" ht="12.75" x14ac:dyDescent="0.2">
      <c r="A18" s="62">
        <v>27</v>
      </c>
      <c r="B18" s="62" t="s">
        <v>45</v>
      </c>
      <c r="C18" s="62" t="b">
        <f t="shared" si="1"/>
        <v>1</v>
      </c>
      <c r="D18" s="63">
        <v>27</v>
      </c>
      <c r="E18" s="77" t="s">
        <v>45</v>
      </c>
      <c r="F18" s="65">
        <v>683.7124</v>
      </c>
      <c r="G18" s="66">
        <f t="shared" si="2"/>
        <v>2803220.84</v>
      </c>
      <c r="H18" s="66">
        <v>30.637899999999998</v>
      </c>
      <c r="I18" s="66">
        <f t="shared" si="3"/>
        <v>70467.17</v>
      </c>
      <c r="J18" s="66">
        <v>125.68380000000001</v>
      </c>
      <c r="K18" s="66">
        <f t="shared" si="4"/>
        <v>263935.98</v>
      </c>
      <c r="L18" s="66">
        <v>2</v>
      </c>
      <c r="M18" s="66">
        <f t="shared" si="5"/>
        <v>1600</v>
      </c>
      <c r="N18" s="67">
        <f t="shared" si="12"/>
        <v>3139223.9899999998</v>
      </c>
      <c r="O18" s="68">
        <v>2218437</v>
      </c>
      <c r="P18" s="66">
        <v>1557517006.5678401</v>
      </c>
      <c r="Q18" s="69">
        <v>50836284.685599998</v>
      </c>
      <c r="R18" s="69">
        <f t="shared" si="6"/>
        <v>0</v>
      </c>
      <c r="S18" s="67">
        <v>0</v>
      </c>
      <c r="T18" s="70">
        <f t="shared" si="7"/>
        <v>920786.98999999976</v>
      </c>
      <c r="U18" s="71">
        <v>645760.17000000004</v>
      </c>
      <c r="V18" s="72">
        <f t="shared" si="8"/>
        <v>671590.57680000004</v>
      </c>
      <c r="W18" s="73">
        <f t="shared" si="9"/>
        <v>0</v>
      </c>
      <c r="X18" s="74">
        <f t="shared" si="10"/>
        <v>920786.99</v>
      </c>
      <c r="Y18" s="75"/>
      <c r="Z18" s="76">
        <f t="shared" si="11"/>
        <v>3139223.99</v>
      </c>
      <c r="AA18" s="9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</row>
    <row r="19" spans="1:41" s="78" customFormat="1" ht="12.75" x14ac:dyDescent="0.2">
      <c r="A19" s="62">
        <v>29</v>
      </c>
      <c r="B19" s="62" t="s">
        <v>46</v>
      </c>
      <c r="C19" s="62" t="b">
        <f t="shared" si="1"/>
        <v>1</v>
      </c>
      <c r="D19" s="63">
        <v>29</v>
      </c>
      <c r="E19" s="77" t="s">
        <v>46</v>
      </c>
      <c r="F19" s="65">
        <v>910.06799999999998</v>
      </c>
      <c r="G19" s="66">
        <f t="shared" si="2"/>
        <v>3731278.8</v>
      </c>
      <c r="H19" s="66">
        <v>50.556699999999999</v>
      </c>
      <c r="I19" s="66">
        <f t="shared" si="3"/>
        <v>116280.41</v>
      </c>
      <c r="J19" s="66">
        <v>119.2345</v>
      </c>
      <c r="K19" s="66">
        <f t="shared" si="4"/>
        <v>250392.45</v>
      </c>
      <c r="L19" s="66">
        <v>10.556800000000001</v>
      </c>
      <c r="M19" s="66">
        <f t="shared" si="5"/>
        <v>8445.44</v>
      </c>
      <c r="N19" s="67">
        <f t="shared" si="12"/>
        <v>4106397.1</v>
      </c>
      <c r="O19" s="68">
        <v>1697281</v>
      </c>
      <c r="P19" s="66">
        <v>1193449444.5592799</v>
      </c>
      <c r="Q19" s="69">
        <v>23606157.928800002</v>
      </c>
      <c r="R19" s="69">
        <f t="shared" si="6"/>
        <v>0</v>
      </c>
      <c r="S19" s="67">
        <v>0</v>
      </c>
      <c r="T19" s="70">
        <f t="shared" si="7"/>
        <v>2409116.1</v>
      </c>
      <c r="U19" s="71">
        <v>2271363.36</v>
      </c>
      <c r="V19" s="72">
        <f t="shared" si="8"/>
        <v>2362217.8944000001</v>
      </c>
      <c r="W19" s="73">
        <f t="shared" si="9"/>
        <v>0</v>
      </c>
      <c r="X19" s="74">
        <f t="shared" si="10"/>
        <v>2409116.1</v>
      </c>
      <c r="Y19" s="75"/>
      <c r="Z19" s="76">
        <f t="shared" si="11"/>
        <v>4106397.1</v>
      </c>
      <c r="AA19" s="9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</row>
    <row r="20" spans="1:41" s="78" customFormat="1" ht="12.75" x14ac:dyDescent="0.2">
      <c r="A20" s="62">
        <v>31</v>
      </c>
      <c r="B20" s="62" t="s">
        <v>47</v>
      </c>
      <c r="C20" s="62" t="b">
        <f t="shared" si="1"/>
        <v>1</v>
      </c>
      <c r="D20" s="63">
        <v>31</v>
      </c>
      <c r="E20" s="77" t="s">
        <v>47</v>
      </c>
      <c r="F20" s="65">
        <v>641.93629999999996</v>
      </c>
      <c r="G20" s="66">
        <f t="shared" si="2"/>
        <v>2631938.83</v>
      </c>
      <c r="H20" s="66">
        <v>178.2244</v>
      </c>
      <c r="I20" s="66">
        <f t="shared" si="3"/>
        <v>409916.12</v>
      </c>
      <c r="J20" s="66">
        <v>138.46520000000001</v>
      </c>
      <c r="K20" s="66">
        <f t="shared" si="4"/>
        <v>290776.92</v>
      </c>
      <c r="L20" s="66">
        <v>0</v>
      </c>
      <c r="M20" s="66">
        <f t="shared" si="5"/>
        <v>0</v>
      </c>
      <c r="N20" s="67">
        <f t="shared" si="12"/>
        <v>3332631.87</v>
      </c>
      <c r="O20" s="68">
        <v>1164782</v>
      </c>
      <c r="P20" s="66">
        <v>825578026.93048799</v>
      </c>
      <c r="Q20" s="69">
        <v>4632239.0588999996</v>
      </c>
      <c r="R20" s="69">
        <f t="shared" si="6"/>
        <v>3345.1935874100291</v>
      </c>
      <c r="S20" s="67">
        <v>596195.12</v>
      </c>
      <c r="T20" s="70">
        <f t="shared" si="7"/>
        <v>2764044.99</v>
      </c>
      <c r="U20" s="71">
        <v>2897182.28</v>
      </c>
      <c r="V20" s="72">
        <f t="shared" si="8"/>
        <v>3013069.5712000001</v>
      </c>
      <c r="W20" s="73">
        <f t="shared" si="9"/>
        <v>249024.5811999999</v>
      </c>
      <c r="X20" s="74">
        <f t="shared" si="10"/>
        <v>3013069.57</v>
      </c>
      <c r="Y20" s="75"/>
      <c r="Z20" s="76">
        <f t="shared" si="11"/>
        <v>4177851.57</v>
      </c>
      <c r="AA20" s="9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</row>
    <row r="21" spans="1:41" s="78" customFormat="1" ht="12.75" x14ac:dyDescent="0.2">
      <c r="A21" s="62">
        <v>33</v>
      </c>
      <c r="B21" s="62" t="s">
        <v>48</v>
      </c>
      <c r="C21" s="62" t="b">
        <f t="shared" si="1"/>
        <v>1</v>
      </c>
      <c r="D21" s="63">
        <v>33</v>
      </c>
      <c r="E21" s="77" t="s">
        <v>48</v>
      </c>
      <c r="F21" s="65">
        <v>1367.8227999999999</v>
      </c>
      <c r="G21" s="66">
        <f t="shared" si="2"/>
        <v>5608073.4800000004</v>
      </c>
      <c r="H21" s="66">
        <v>161.55000000000001</v>
      </c>
      <c r="I21" s="66">
        <f t="shared" si="3"/>
        <v>371565</v>
      </c>
      <c r="J21" s="66">
        <v>279.74380000000002</v>
      </c>
      <c r="K21" s="66">
        <f t="shared" si="4"/>
        <v>587461.98</v>
      </c>
      <c r="L21" s="66">
        <v>5.5027999999999997</v>
      </c>
      <c r="M21" s="66">
        <f t="shared" si="5"/>
        <v>4402.24</v>
      </c>
      <c r="N21" s="67">
        <f t="shared" si="12"/>
        <v>6571502.7000000011</v>
      </c>
      <c r="O21" s="68">
        <v>2159419</v>
      </c>
      <c r="P21" s="66">
        <v>1528161686.33987</v>
      </c>
      <c r="Q21" s="69">
        <v>9459372.8650000002</v>
      </c>
      <c r="R21" s="69">
        <f t="shared" si="6"/>
        <v>0</v>
      </c>
      <c r="S21" s="67">
        <v>0</v>
      </c>
      <c r="T21" s="70">
        <f t="shared" si="7"/>
        <v>4412083.7000000011</v>
      </c>
      <c r="U21" s="71">
        <v>4715737.6500000004</v>
      </c>
      <c r="V21" s="72">
        <f t="shared" si="8"/>
        <v>4904367.1560000004</v>
      </c>
      <c r="W21" s="73">
        <f t="shared" si="9"/>
        <v>492283.45599999931</v>
      </c>
      <c r="X21" s="74">
        <f t="shared" si="10"/>
        <v>4904367.16</v>
      </c>
      <c r="Y21" s="75"/>
      <c r="Z21" s="76">
        <f t="shared" si="11"/>
        <v>7063786.1600000001</v>
      </c>
      <c r="AA21" s="9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</row>
    <row r="22" spans="1:41" s="78" customFormat="1" ht="12.75" x14ac:dyDescent="0.2">
      <c r="A22" s="62">
        <v>35</v>
      </c>
      <c r="B22" s="62" t="s">
        <v>49</v>
      </c>
      <c r="C22" s="62" t="b">
        <f t="shared" si="1"/>
        <v>1</v>
      </c>
      <c r="D22" s="63">
        <v>35</v>
      </c>
      <c r="E22" s="77" t="s">
        <v>49</v>
      </c>
      <c r="F22" s="65">
        <v>224.45400000000001</v>
      </c>
      <c r="G22" s="66">
        <f t="shared" si="2"/>
        <v>920261.4</v>
      </c>
      <c r="H22" s="66">
        <v>72.533100000000005</v>
      </c>
      <c r="I22" s="66">
        <f t="shared" si="3"/>
        <v>166826.13</v>
      </c>
      <c r="J22" s="66">
        <v>45.960900000000002</v>
      </c>
      <c r="K22" s="66">
        <f t="shared" si="4"/>
        <v>96517.89</v>
      </c>
      <c r="L22" s="66">
        <v>0</v>
      </c>
      <c r="M22" s="66">
        <f t="shared" si="5"/>
        <v>0</v>
      </c>
      <c r="N22" s="67">
        <f t="shared" si="12"/>
        <v>1183605.42</v>
      </c>
      <c r="O22" s="68">
        <v>2507966</v>
      </c>
      <c r="P22" s="66">
        <v>1758884640.0567601</v>
      </c>
      <c r="Q22" s="69">
        <v>24249406.6855</v>
      </c>
      <c r="R22" s="69">
        <f t="shared" si="6"/>
        <v>0</v>
      </c>
      <c r="S22" s="67">
        <v>0</v>
      </c>
      <c r="T22" s="70">
        <f t="shared" si="7"/>
        <v>0</v>
      </c>
      <c r="U22" s="71">
        <v>0</v>
      </c>
      <c r="V22" s="72">
        <f t="shared" si="8"/>
        <v>0</v>
      </c>
      <c r="W22" s="73">
        <f t="shared" si="9"/>
        <v>0</v>
      </c>
      <c r="X22" s="74">
        <f t="shared" si="10"/>
        <v>0</v>
      </c>
      <c r="Y22" s="75"/>
      <c r="Z22" s="76">
        <f t="shared" si="11"/>
        <v>2507966</v>
      </c>
      <c r="AA22" s="9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</row>
    <row r="23" spans="1:41" s="78" customFormat="1" ht="12.75" x14ac:dyDescent="0.2">
      <c r="A23" s="62">
        <v>39</v>
      </c>
      <c r="B23" s="62" t="s">
        <v>50</v>
      </c>
      <c r="C23" s="62" t="b">
        <f t="shared" si="1"/>
        <v>1</v>
      </c>
      <c r="D23" s="63">
        <v>39</v>
      </c>
      <c r="E23" s="77" t="s">
        <v>50</v>
      </c>
      <c r="F23" s="65">
        <v>120.88629999999999</v>
      </c>
      <c r="G23" s="66">
        <f t="shared" si="2"/>
        <v>495633.83</v>
      </c>
      <c r="H23" s="66">
        <v>28.729300000000002</v>
      </c>
      <c r="I23" s="66">
        <f t="shared" si="3"/>
        <v>66077.39</v>
      </c>
      <c r="J23" s="66">
        <v>23.024100000000001</v>
      </c>
      <c r="K23" s="66">
        <f t="shared" si="4"/>
        <v>48350.61</v>
      </c>
      <c r="L23" s="66">
        <v>0</v>
      </c>
      <c r="M23" s="66">
        <f t="shared" si="5"/>
        <v>0</v>
      </c>
      <c r="N23" s="67">
        <f t="shared" si="12"/>
        <v>610061.82999999996</v>
      </c>
      <c r="O23" s="68">
        <v>195990</v>
      </c>
      <c r="P23" s="66">
        <v>168535971.22746801</v>
      </c>
      <c r="Q23" s="69">
        <v>5866344.5064000003</v>
      </c>
      <c r="R23" s="69">
        <f t="shared" si="6"/>
        <v>1247.2141681140854</v>
      </c>
      <c r="S23" s="67">
        <v>35831.589999999997</v>
      </c>
      <c r="T23" s="70">
        <f t="shared" si="7"/>
        <v>449903.41999999993</v>
      </c>
      <c r="U23" s="71">
        <v>640212.75</v>
      </c>
      <c r="V23" s="72">
        <f t="shared" si="8"/>
        <v>665821.26</v>
      </c>
      <c r="W23" s="73">
        <f t="shared" si="9"/>
        <v>215917.84000000008</v>
      </c>
      <c r="X23" s="74">
        <f t="shared" si="10"/>
        <v>665821.26</v>
      </c>
      <c r="Y23" s="75"/>
      <c r="Z23" s="76">
        <f t="shared" si="11"/>
        <v>861811.26</v>
      </c>
      <c r="AA23" s="9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</row>
    <row r="24" spans="1:41" s="78" customFormat="1" ht="12.75" x14ac:dyDescent="0.2">
      <c r="A24" s="62">
        <v>41</v>
      </c>
      <c r="B24" s="62" t="s">
        <v>51</v>
      </c>
      <c r="C24" s="62" t="b">
        <f t="shared" si="1"/>
        <v>1</v>
      </c>
      <c r="D24" s="63">
        <v>41</v>
      </c>
      <c r="E24" s="77" t="s">
        <v>51</v>
      </c>
      <c r="F24" s="65">
        <v>3989.5279999999998</v>
      </c>
      <c r="G24" s="66">
        <f t="shared" si="2"/>
        <v>16357064.800000001</v>
      </c>
      <c r="H24" s="66">
        <v>253.4615</v>
      </c>
      <c r="I24" s="66">
        <f t="shared" si="3"/>
        <v>582961.44999999995</v>
      </c>
      <c r="J24" s="66">
        <v>617.20650000000001</v>
      </c>
      <c r="K24" s="66">
        <f t="shared" si="4"/>
        <v>1296133.6499999999</v>
      </c>
      <c r="L24" s="66">
        <v>79.300299999999993</v>
      </c>
      <c r="M24" s="66">
        <f t="shared" si="5"/>
        <v>63440.24</v>
      </c>
      <c r="N24" s="67">
        <f t="shared" si="12"/>
        <v>18299600.139999997</v>
      </c>
      <c r="O24" s="68">
        <v>7614828</v>
      </c>
      <c r="P24" s="66">
        <v>5374110890.1986704</v>
      </c>
      <c r="Q24" s="69">
        <v>21202868.641600002</v>
      </c>
      <c r="R24" s="69">
        <f t="shared" si="6"/>
        <v>0</v>
      </c>
      <c r="S24" s="67">
        <v>0</v>
      </c>
      <c r="T24" s="70">
        <f t="shared" si="7"/>
        <v>10684772.139999997</v>
      </c>
      <c r="U24" s="71">
        <v>9727478.5899999999</v>
      </c>
      <c r="V24" s="72">
        <f t="shared" si="8"/>
        <v>10116577.7336</v>
      </c>
      <c r="W24" s="73">
        <f t="shared" si="9"/>
        <v>0</v>
      </c>
      <c r="X24" s="74">
        <f t="shared" si="10"/>
        <v>10684772.140000001</v>
      </c>
      <c r="Y24" s="75"/>
      <c r="Z24" s="76">
        <f t="shared" si="11"/>
        <v>18299600.140000001</v>
      </c>
      <c r="AA24" s="9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</row>
    <row r="25" spans="1:41" s="78" customFormat="1" ht="12.75" x14ac:dyDescent="0.2">
      <c r="A25" s="62">
        <v>43</v>
      </c>
      <c r="B25" s="62" t="s">
        <v>52</v>
      </c>
      <c r="C25" s="62" t="b">
        <f t="shared" si="1"/>
        <v>1</v>
      </c>
      <c r="D25" s="63">
        <v>43</v>
      </c>
      <c r="E25" s="77" t="s">
        <v>52</v>
      </c>
      <c r="F25" s="65">
        <v>907.59760000000006</v>
      </c>
      <c r="G25" s="66">
        <f t="shared" si="2"/>
        <v>3721150.16</v>
      </c>
      <c r="H25" s="66">
        <v>328.35630000000003</v>
      </c>
      <c r="I25" s="66">
        <f t="shared" si="3"/>
        <v>755219.49</v>
      </c>
      <c r="J25" s="66">
        <v>181.7706</v>
      </c>
      <c r="K25" s="66">
        <f t="shared" si="4"/>
        <v>381718.26</v>
      </c>
      <c r="L25" s="66">
        <v>7.1010999999999997</v>
      </c>
      <c r="M25" s="66">
        <f t="shared" si="5"/>
        <v>5680.88</v>
      </c>
      <c r="N25" s="67">
        <f t="shared" si="12"/>
        <v>4863768.79</v>
      </c>
      <c r="O25" s="68">
        <v>1599682</v>
      </c>
      <c r="P25" s="66">
        <v>1132497557.07796</v>
      </c>
      <c r="Q25" s="69">
        <v>3448989.8840999999</v>
      </c>
      <c r="R25" s="69">
        <f t="shared" si="6"/>
        <v>5356.7172001877225</v>
      </c>
      <c r="S25" s="67">
        <v>1758911.84</v>
      </c>
      <c r="T25" s="70">
        <f t="shared" si="7"/>
        <v>5022998.63</v>
      </c>
      <c r="U25" s="71">
        <v>4434754.4000000004</v>
      </c>
      <c r="V25" s="72">
        <f t="shared" si="8"/>
        <v>4612144.5760000004</v>
      </c>
      <c r="W25" s="73">
        <f t="shared" si="9"/>
        <v>0</v>
      </c>
      <c r="X25" s="74">
        <f t="shared" si="10"/>
        <v>5022998.63</v>
      </c>
      <c r="Y25" s="75"/>
      <c r="Z25" s="76">
        <f t="shared" si="11"/>
        <v>6622680.6299999999</v>
      </c>
      <c r="AA25" s="9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</row>
    <row r="26" spans="1:41" s="78" customFormat="1" ht="12.75" x14ac:dyDescent="0.2">
      <c r="A26" s="62">
        <v>45</v>
      </c>
      <c r="B26" s="62" t="s">
        <v>53</v>
      </c>
      <c r="C26" s="62" t="b">
        <f t="shared" si="1"/>
        <v>1</v>
      </c>
      <c r="D26" s="63">
        <v>45</v>
      </c>
      <c r="E26" s="77" t="s">
        <v>53</v>
      </c>
      <c r="F26" s="65">
        <v>197.52629999999999</v>
      </c>
      <c r="G26" s="66">
        <f t="shared" si="2"/>
        <v>809857.83</v>
      </c>
      <c r="H26" s="66">
        <v>63.409300000000002</v>
      </c>
      <c r="I26" s="66">
        <f t="shared" si="3"/>
        <v>145841.39000000001</v>
      </c>
      <c r="J26" s="66">
        <v>59.056100000000001</v>
      </c>
      <c r="K26" s="66">
        <f t="shared" si="4"/>
        <v>124017.81</v>
      </c>
      <c r="L26" s="66">
        <v>0</v>
      </c>
      <c r="M26" s="66">
        <f t="shared" si="5"/>
        <v>0</v>
      </c>
      <c r="N26" s="67">
        <f t="shared" si="12"/>
        <v>1079717.03</v>
      </c>
      <c r="O26" s="68">
        <v>253502</v>
      </c>
      <c r="P26" s="66">
        <v>182770143.77501801</v>
      </c>
      <c r="Q26" s="69">
        <v>2882387.0279999999</v>
      </c>
      <c r="R26" s="69">
        <f t="shared" si="6"/>
        <v>6319.942027431307</v>
      </c>
      <c r="S26" s="67">
        <v>400743.1</v>
      </c>
      <c r="T26" s="70">
        <f t="shared" si="7"/>
        <v>1226958.1299999999</v>
      </c>
      <c r="U26" s="71">
        <v>1277040.1499999999</v>
      </c>
      <c r="V26" s="72">
        <f t="shared" si="8"/>
        <v>1328121.7560000001</v>
      </c>
      <c r="W26" s="73">
        <f t="shared" si="9"/>
        <v>101163.62600000016</v>
      </c>
      <c r="X26" s="74">
        <f t="shared" si="10"/>
        <v>1328121.76</v>
      </c>
      <c r="Y26" s="75"/>
      <c r="Z26" s="76">
        <f t="shared" si="11"/>
        <v>1581623.76</v>
      </c>
      <c r="AA26" s="9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</row>
    <row r="27" spans="1:41" s="78" customFormat="1" ht="12.75" x14ac:dyDescent="0.2">
      <c r="A27" s="62">
        <v>47</v>
      </c>
      <c r="B27" s="62" t="s">
        <v>54</v>
      </c>
      <c r="C27" s="62" t="b">
        <f t="shared" si="1"/>
        <v>1</v>
      </c>
      <c r="D27" s="63">
        <v>47</v>
      </c>
      <c r="E27" s="77" t="s">
        <v>54</v>
      </c>
      <c r="F27" s="65">
        <v>20.125</v>
      </c>
      <c r="G27" s="66">
        <f t="shared" si="2"/>
        <v>82512.5</v>
      </c>
      <c r="H27" s="66">
        <v>11.125</v>
      </c>
      <c r="I27" s="66">
        <f t="shared" si="3"/>
        <v>25587.5</v>
      </c>
      <c r="J27" s="66">
        <v>9</v>
      </c>
      <c r="K27" s="66">
        <f t="shared" si="4"/>
        <v>18900</v>
      </c>
      <c r="L27" s="66">
        <v>0</v>
      </c>
      <c r="M27" s="66">
        <f t="shared" si="5"/>
        <v>0</v>
      </c>
      <c r="N27" s="67">
        <f t="shared" si="12"/>
        <v>127000</v>
      </c>
      <c r="O27" s="68">
        <v>47739</v>
      </c>
      <c r="P27" s="66">
        <v>34722799.659748502</v>
      </c>
      <c r="Q27" s="69">
        <v>3121150.5312000001</v>
      </c>
      <c r="R27" s="69">
        <f t="shared" si="6"/>
        <v>5914.0440449438211</v>
      </c>
      <c r="S27" s="67">
        <v>65793.740000000005</v>
      </c>
      <c r="T27" s="70">
        <f t="shared" si="7"/>
        <v>145054.74</v>
      </c>
      <c r="U27" s="71">
        <v>129544.34</v>
      </c>
      <c r="V27" s="72">
        <f t="shared" si="8"/>
        <v>134726.11360000001</v>
      </c>
      <c r="W27" s="73">
        <f t="shared" si="9"/>
        <v>0</v>
      </c>
      <c r="X27" s="74">
        <f t="shared" si="10"/>
        <v>145054.74</v>
      </c>
      <c r="Y27" s="75"/>
      <c r="Z27" s="76">
        <f t="shared" si="11"/>
        <v>192793.74</v>
      </c>
      <c r="AA27" s="9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</row>
    <row r="28" spans="1:41" s="78" customFormat="1" ht="12.75" x14ac:dyDescent="0.2">
      <c r="A28" s="62">
        <v>51</v>
      </c>
      <c r="B28" s="62" t="s">
        <v>55</v>
      </c>
      <c r="C28" s="62" t="b">
        <f t="shared" si="1"/>
        <v>1</v>
      </c>
      <c r="D28" s="63">
        <v>51</v>
      </c>
      <c r="E28" s="77" t="s">
        <v>55</v>
      </c>
      <c r="F28" s="65">
        <v>940.18850000000009</v>
      </c>
      <c r="G28" s="66">
        <f t="shared" si="2"/>
        <v>3854772.85</v>
      </c>
      <c r="H28" s="66">
        <v>546.1857</v>
      </c>
      <c r="I28" s="66">
        <f t="shared" si="3"/>
        <v>1256227.1100000001</v>
      </c>
      <c r="J28" s="66">
        <v>205.8047</v>
      </c>
      <c r="K28" s="66">
        <f t="shared" si="4"/>
        <v>432189.87</v>
      </c>
      <c r="L28" s="66">
        <v>4.7571000000000003</v>
      </c>
      <c r="M28" s="66">
        <f t="shared" si="5"/>
        <v>3805.68</v>
      </c>
      <c r="N28" s="67">
        <f t="shared" si="12"/>
        <v>5546995.5099999998</v>
      </c>
      <c r="O28" s="68">
        <v>658906</v>
      </c>
      <c r="P28" s="66">
        <v>768328754.98683798</v>
      </c>
      <c r="Q28" s="69">
        <v>1406717.0836</v>
      </c>
      <c r="R28" s="69">
        <f t="shared" si="6"/>
        <v>8500</v>
      </c>
      <c r="S28" s="67">
        <v>4642578.45</v>
      </c>
      <c r="T28" s="70">
        <f t="shared" si="7"/>
        <v>9530667.9600000009</v>
      </c>
      <c r="U28" s="71">
        <v>10453466.9</v>
      </c>
      <c r="V28" s="72">
        <f t="shared" si="8"/>
        <v>10871605.576000001</v>
      </c>
      <c r="W28" s="73">
        <f t="shared" si="9"/>
        <v>1340937.6160000004</v>
      </c>
      <c r="X28" s="74">
        <f t="shared" si="10"/>
        <v>10871605.58</v>
      </c>
      <c r="Y28" s="75"/>
      <c r="Z28" s="76">
        <f t="shared" si="11"/>
        <v>11530511.58</v>
      </c>
      <c r="AA28" s="9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</row>
    <row r="29" spans="1:41" s="78" customFormat="1" ht="12.75" x14ac:dyDescent="0.2">
      <c r="A29" s="62">
        <v>53</v>
      </c>
      <c r="B29" s="62" t="s">
        <v>56</v>
      </c>
      <c r="C29" s="62" t="b">
        <f t="shared" si="1"/>
        <v>1</v>
      </c>
      <c r="D29" s="63">
        <v>53</v>
      </c>
      <c r="E29" s="77" t="s">
        <v>56</v>
      </c>
      <c r="F29" s="65">
        <v>254.7792</v>
      </c>
      <c r="G29" s="66">
        <f t="shared" si="2"/>
        <v>1044594.72</v>
      </c>
      <c r="H29" s="66">
        <v>79.599600000000009</v>
      </c>
      <c r="I29" s="66">
        <f t="shared" si="3"/>
        <v>183079.08</v>
      </c>
      <c r="J29" s="66">
        <v>48.456899999999997</v>
      </c>
      <c r="K29" s="66">
        <f t="shared" si="4"/>
        <v>101759.49</v>
      </c>
      <c r="L29" s="66">
        <v>1</v>
      </c>
      <c r="M29" s="66">
        <f t="shared" si="5"/>
        <v>800</v>
      </c>
      <c r="N29" s="67">
        <f t="shared" si="12"/>
        <v>1330233.29</v>
      </c>
      <c r="O29" s="68">
        <v>572331</v>
      </c>
      <c r="P29" s="66">
        <v>409335796.89131701</v>
      </c>
      <c r="Q29" s="69">
        <v>5142435.3501000004</v>
      </c>
      <c r="R29" s="69">
        <f t="shared" si="6"/>
        <v>2477.859938994668</v>
      </c>
      <c r="S29" s="67">
        <v>197236.66</v>
      </c>
      <c r="T29" s="70">
        <f t="shared" si="7"/>
        <v>955138.95000000007</v>
      </c>
      <c r="U29" s="71">
        <v>1203989.05</v>
      </c>
      <c r="V29" s="72">
        <f t="shared" si="8"/>
        <v>1252148.6120000002</v>
      </c>
      <c r="W29" s="73">
        <f t="shared" si="9"/>
        <v>297009.66200000013</v>
      </c>
      <c r="X29" s="74">
        <f t="shared" si="10"/>
        <v>1252148.6100000001</v>
      </c>
      <c r="Y29" s="75"/>
      <c r="Z29" s="76">
        <f t="shared" si="11"/>
        <v>1824479.61</v>
      </c>
      <c r="AA29" s="9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</row>
    <row r="30" spans="1:41" s="78" customFormat="1" ht="12.75" x14ac:dyDescent="0.2">
      <c r="A30" s="62">
        <v>55</v>
      </c>
      <c r="B30" s="62" t="s">
        <v>57</v>
      </c>
      <c r="C30" s="62" t="b">
        <f t="shared" si="1"/>
        <v>1</v>
      </c>
      <c r="D30" s="63">
        <v>55</v>
      </c>
      <c r="E30" s="77" t="s">
        <v>57</v>
      </c>
      <c r="F30" s="65">
        <v>464.45159999999998</v>
      </c>
      <c r="G30" s="66">
        <f t="shared" si="2"/>
        <v>1904251.56</v>
      </c>
      <c r="H30" s="66">
        <v>160.6643</v>
      </c>
      <c r="I30" s="66">
        <f t="shared" si="3"/>
        <v>369527.89</v>
      </c>
      <c r="J30" s="66">
        <v>113.798</v>
      </c>
      <c r="K30" s="66">
        <f t="shared" si="4"/>
        <v>238975.8</v>
      </c>
      <c r="L30" s="66">
        <v>2</v>
      </c>
      <c r="M30" s="66">
        <f t="shared" si="5"/>
        <v>1600</v>
      </c>
      <c r="N30" s="67">
        <f t="shared" si="12"/>
        <v>2514355.25</v>
      </c>
      <c r="O30" s="68">
        <v>530707</v>
      </c>
      <c r="P30" s="66">
        <v>386372813.34202898</v>
      </c>
      <c r="Q30" s="69">
        <v>2404845.4656000002</v>
      </c>
      <c r="R30" s="69">
        <f t="shared" si="6"/>
        <v>7131.7626877906287</v>
      </c>
      <c r="S30" s="67">
        <v>1145819.6599999999</v>
      </c>
      <c r="T30" s="70">
        <f t="shared" si="7"/>
        <v>3129467.91</v>
      </c>
      <c r="U30" s="71">
        <v>3066101.87</v>
      </c>
      <c r="V30" s="72">
        <f t="shared" si="8"/>
        <v>3188745.9448000002</v>
      </c>
      <c r="W30" s="73">
        <f t="shared" si="9"/>
        <v>59278.034800000023</v>
      </c>
      <c r="X30" s="74">
        <f t="shared" si="10"/>
        <v>3188745.94</v>
      </c>
      <c r="Y30" s="75"/>
      <c r="Z30" s="76">
        <f t="shared" si="11"/>
        <v>3719452.94</v>
      </c>
      <c r="AA30" s="9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</row>
    <row r="31" spans="1:41" s="78" customFormat="1" ht="12.75" x14ac:dyDescent="0.2">
      <c r="A31" s="62">
        <v>57</v>
      </c>
      <c r="B31" s="62" t="s">
        <v>58</v>
      </c>
      <c r="C31" s="62" t="b">
        <f t="shared" si="1"/>
        <v>1</v>
      </c>
      <c r="D31" s="63">
        <v>57</v>
      </c>
      <c r="E31" s="77" t="s">
        <v>58</v>
      </c>
      <c r="F31" s="65">
        <v>1428.0691000000002</v>
      </c>
      <c r="G31" s="66">
        <f t="shared" si="2"/>
        <v>5855083.3099999996</v>
      </c>
      <c r="H31" s="66">
        <v>87.201599999999999</v>
      </c>
      <c r="I31" s="66">
        <f t="shared" si="3"/>
        <v>200563.68</v>
      </c>
      <c r="J31" s="66">
        <v>213.51240000000001</v>
      </c>
      <c r="K31" s="66">
        <f t="shared" si="4"/>
        <v>448376.04</v>
      </c>
      <c r="L31" s="66">
        <v>10.116700000000002</v>
      </c>
      <c r="M31" s="66">
        <f t="shared" si="5"/>
        <v>8093.36</v>
      </c>
      <c r="N31" s="67">
        <f t="shared" si="12"/>
        <v>6512116.3899999997</v>
      </c>
      <c r="O31" s="68">
        <v>2124000</v>
      </c>
      <c r="P31" s="66">
        <v>1598425798.35919</v>
      </c>
      <c r="Q31" s="69">
        <v>18330234.747499999</v>
      </c>
      <c r="R31" s="69">
        <f t="shared" si="6"/>
        <v>0</v>
      </c>
      <c r="S31" s="67">
        <v>0</v>
      </c>
      <c r="T31" s="70">
        <f t="shared" si="7"/>
        <v>4388116.3899999997</v>
      </c>
      <c r="U31" s="71">
        <v>4309246.3099999996</v>
      </c>
      <c r="V31" s="72">
        <f t="shared" si="8"/>
        <v>4481616.1623999998</v>
      </c>
      <c r="W31" s="73">
        <f t="shared" si="9"/>
        <v>93499.772400000133</v>
      </c>
      <c r="X31" s="74">
        <f t="shared" si="10"/>
        <v>4481616.16</v>
      </c>
      <c r="Y31" s="75"/>
      <c r="Z31" s="76">
        <f t="shared" si="11"/>
        <v>6605616.1600000001</v>
      </c>
      <c r="AA31" s="9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</row>
    <row r="32" spans="1:41" s="78" customFormat="1" ht="12.75" x14ac:dyDescent="0.2">
      <c r="A32" s="62">
        <v>59</v>
      </c>
      <c r="B32" s="62" t="s">
        <v>59</v>
      </c>
      <c r="C32" s="62" t="b">
        <f t="shared" si="1"/>
        <v>1</v>
      </c>
      <c r="D32" s="63">
        <v>59</v>
      </c>
      <c r="E32" s="77" t="s">
        <v>59</v>
      </c>
      <c r="F32" s="65">
        <v>199.26939999999999</v>
      </c>
      <c r="G32" s="66">
        <f t="shared" si="2"/>
        <v>817004.54</v>
      </c>
      <c r="H32" s="66">
        <v>44.177</v>
      </c>
      <c r="I32" s="66">
        <f t="shared" si="3"/>
        <v>101607.1</v>
      </c>
      <c r="J32" s="66">
        <v>38.755800000000001</v>
      </c>
      <c r="K32" s="66">
        <f t="shared" si="4"/>
        <v>81387.179999999993</v>
      </c>
      <c r="L32" s="66">
        <v>0</v>
      </c>
      <c r="M32" s="66">
        <f t="shared" si="5"/>
        <v>0</v>
      </c>
      <c r="N32" s="67">
        <f t="shared" si="12"/>
        <v>999998.82000000007</v>
      </c>
      <c r="O32" s="68">
        <v>445462</v>
      </c>
      <c r="P32" s="66">
        <v>315397671.98562902</v>
      </c>
      <c r="Q32" s="69">
        <v>7139409.0133999996</v>
      </c>
      <c r="R32" s="69">
        <f t="shared" si="6"/>
        <v>0</v>
      </c>
      <c r="S32" s="67">
        <v>0</v>
      </c>
      <c r="T32" s="70">
        <f t="shared" si="7"/>
        <v>554536.82000000007</v>
      </c>
      <c r="U32" s="71">
        <v>759414.8</v>
      </c>
      <c r="V32" s="72">
        <f t="shared" si="8"/>
        <v>789791.39200000011</v>
      </c>
      <c r="W32" s="73">
        <f t="shared" si="9"/>
        <v>235254.57200000004</v>
      </c>
      <c r="X32" s="74">
        <f t="shared" si="10"/>
        <v>789791.39</v>
      </c>
      <c r="Y32" s="75"/>
      <c r="Z32" s="76">
        <f t="shared" si="11"/>
        <v>1235253.3899999999</v>
      </c>
      <c r="AA32" s="9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</row>
    <row r="33" spans="1:41" s="78" customFormat="1" ht="12.75" x14ac:dyDescent="0.2">
      <c r="A33" s="62">
        <v>63</v>
      </c>
      <c r="B33" s="62" t="s">
        <v>60</v>
      </c>
      <c r="C33" s="62" t="b">
        <f t="shared" si="1"/>
        <v>1</v>
      </c>
      <c r="D33" s="63">
        <v>63</v>
      </c>
      <c r="E33" s="77" t="s">
        <v>60</v>
      </c>
      <c r="F33" s="65">
        <v>644.62139999999999</v>
      </c>
      <c r="G33" s="66">
        <f t="shared" si="2"/>
        <v>2642947.7400000002</v>
      </c>
      <c r="H33" s="66">
        <v>38.083300000000001</v>
      </c>
      <c r="I33" s="66">
        <f t="shared" si="3"/>
        <v>87591.59</v>
      </c>
      <c r="J33" s="66">
        <v>128.13330000000002</v>
      </c>
      <c r="K33" s="66">
        <f t="shared" si="4"/>
        <v>269079.93</v>
      </c>
      <c r="L33" s="66">
        <v>4</v>
      </c>
      <c r="M33" s="66">
        <f t="shared" si="5"/>
        <v>3200</v>
      </c>
      <c r="N33" s="67">
        <f t="shared" si="12"/>
        <v>3002819.2600000002</v>
      </c>
      <c r="O33" s="68">
        <v>1272301</v>
      </c>
      <c r="P33" s="66">
        <v>921291902.38443398</v>
      </c>
      <c r="Q33" s="69">
        <v>24191493.446899999</v>
      </c>
      <c r="R33" s="69">
        <f t="shared" si="6"/>
        <v>0</v>
      </c>
      <c r="S33" s="67">
        <v>0</v>
      </c>
      <c r="T33" s="70">
        <f t="shared" si="7"/>
        <v>1730518.2600000002</v>
      </c>
      <c r="U33" s="71">
        <v>1554460.35</v>
      </c>
      <c r="V33" s="72">
        <f t="shared" si="8"/>
        <v>1616638.7640000002</v>
      </c>
      <c r="W33" s="73">
        <f t="shared" si="9"/>
        <v>0</v>
      </c>
      <c r="X33" s="74">
        <f t="shared" si="10"/>
        <v>1730518.26</v>
      </c>
      <c r="Y33" s="75"/>
      <c r="Z33" s="76">
        <f t="shared" si="11"/>
        <v>3002819.26</v>
      </c>
      <c r="AA33" s="9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</row>
    <row r="34" spans="1:41" s="78" customFormat="1" ht="12.75" x14ac:dyDescent="0.2">
      <c r="A34" s="62">
        <v>65</v>
      </c>
      <c r="B34" s="62" t="s">
        <v>61</v>
      </c>
      <c r="C34" s="62" t="b">
        <f t="shared" si="1"/>
        <v>1</v>
      </c>
      <c r="D34" s="63">
        <v>65</v>
      </c>
      <c r="E34" s="77" t="s">
        <v>61</v>
      </c>
      <c r="F34" s="65">
        <v>83.996899999999997</v>
      </c>
      <c r="G34" s="66">
        <f t="shared" si="2"/>
        <v>344387.29</v>
      </c>
      <c r="H34" s="66">
        <v>25.235499999999998</v>
      </c>
      <c r="I34" s="66">
        <f t="shared" si="3"/>
        <v>58041.65</v>
      </c>
      <c r="J34" s="66">
        <v>10.7</v>
      </c>
      <c r="K34" s="66">
        <f t="shared" si="4"/>
        <v>22470</v>
      </c>
      <c r="L34" s="66">
        <v>0</v>
      </c>
      <c r="M34" s="66">
        <f t="shared" si="5"/>
        <v>0</v>
      </c>
      <c r="N34" s="67">
        <f t="shared" si="12"/>
        <v>424898.94</v>
      </c>
      <c r="O34" s="68">
        <v>900521</v>
      </c>
      <c r="P34" s="66">
        <v>636591868.94511998</v>
      </c>
      <c r="Q34" s="69">
        <v>25226045.41</v>
      </c>
      <c r="R34" s="69">
        <f t="shared" si="6"/>
        <v>0</v>
      </c>
      <c r="S34" s="67">
        <v>0</v>
      </c>
      <c r="T34" s="70">
        <f t="shared" si="7"/>
        <v>0</v>
      </c>
      <c r="U34" s="71">
        <v>0</v>
      </c>
      <c r="V34" s="72">
        <f t="shared" si="8"/>
        <v>0</v>
      </c>
      <c r="W34" s="73">
        <f t="shared" si="9"/>
        <v>0</v>
      </c>
      <c r="X34" s="74">
        <f t="shared" si="10"/>
        <v>0</v>
      </c>
      <c r="Y34" s="75"/>
      <c r="Z34" s="76">
        <f t="shared" si="11"/>
        <v>900521</v>
      </c>
      <c r="AA34" s="9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</row>
    <row r="35" spans="1:41" s="78" customFormat="1" ht="12.75" x14ac:dyDescent="0.2">
      <c r="A35" s="62">
        <v>67</v>
      </c>
      <c r="B35" s="62" t="s">
        <v>62</v>
      </c>
      <c r="C35" s="62" t="b">
        <f t="shared" si="1"/>
        <v>1</v>
      </c>
      <c r="D35" s="63">
        <v>67</v>
      </c>
      <c r="E35" s="77" t="s">
        <v>62</v>
      </c>
      <c r="F35" s="65">
        <v>342.73070000000001</v>
      </c>
      <c r="G35" s="66">
        <f t="shared" si="2"/>
        <v>1405195.87</v>
      </c>
      <c r="H35" s="66">
        <v>134.10130000000001</v>
      </c>
      <c r="I35" s="66">
        <f t="shared" si="3"/>
        <v>308432.99</v>
      </c>
      <c r="J35" s="66">
        <v>47.069699999999997</v>
      </c>
      <c r="K35" s="66">
        <f t="shared" si="4"/>
        <v>98846.37</v>
      </c>
      <c r="L35" s="66">
        <v>0</v>
      </c>
      <c r="M35" s="66">
        <f t="shared" si="5"/>
        <v>0</v>
      </c>
      <c r="N35" s="67">
        <f t="shared" si="12"/>
        <v>1812475.23</v>
      </c>
      <c r="O35" s="68">
        <v>1092716</v>
      </c>
      <c r="P35" s="66">
        <v>788413093.75973403</v>
      </c>
      <c r="Q35" s="69">
        <v>5879235.2778000003</v>
      </c>
      <c r="R35" s="69">
        <f t="shared" si="6"/>
        <v>1225.30005301962</v>
      </c>
      <c r="S35" s="67">
        <v>164314.32999999999</v>
      </c>
      <c r="T35" s="70">
        <f t="shared" si="7"/>
        <v>884073.55999999994</v>
      </c>
      <c r="U35" s="71">
        <v>855142.35</v>
      </c>
      <c r="V35" s="72">
        <f t="shared" si="8"/>
        <v>889348.04399999999</v>
      </c>
      <c r="W35" s="73">
        <f t="shared" si="9"/>
        <v>5274.4840000000549</v>
      </c>
      <c r="X35" s="74">
        <f t="shared" si="10"/>
        <v>889348.04</v>
      </c>
      <c r="Y35" s="75"/>
      <c r="Z35" s="76">
        <f t="shared" si="11"/>
        <v>1982064.04</v>
      </c>
      <c r="AA35" s="9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</row>
    <row r="36" spans="1:41" s="78" customFormat="1" ht="12.75" x14ac:dyDescent="0.2">
      <c r="A36" s="62">
        <v>69</v>
      </c>
      <c r="B36" s="62" t="s">
        <v>63</v>
      </c>
      <c r="C36" s="62" t="b">
        <f t="shared" si="1"/>
        <v>1</v>
      </c>
      <c r="D36" s="63">
        <v>69</v>
      </c>
      <c r="E36" s="77" t="s">
        <v>63</v>
      </c>
      <c r="F36" s="65">
        <v>73.932299999999998</v>
      </c>
      <c r="G36" s="66">
        <f t="shared" si="2"/>
        <v>303122.43</v>
      </c>
      <c r="H36" s="66">
        <v>18.7897</v>
      </c>
      <c r="I36" s="66">
        <f t="shared" si="3"/>
        <v>43216.31</v>
      </c>
      <c r="J36" s="66">
        <v>6</v>
      </c>
      <c r="K36" s="66">
        <f t="shared" si="4"/>
        <v>12600</v>
      </c>
      <c r="L36" s="66">
        <v>0</v>
      </c>
      <c r="M36" s="66">
        <f t="shared" si="5"/>
        <v>0</v>
      </c>
      <c r="N36" s="67">
        <f t="shared" si="12"/>
        <v>358938.74</v>
      </c>
      <c r="O36" s="68">
        <v>224069</v>
      </c>
      <c r="P36" s="66">
        <v>157809177.251378</v>
      </c>
      <c r="Q36" s="69">
        <v>8398706.5920000002</v>
      </c>
      <c r="R36" s="69">
        <f t="shared" si="6"/>
        <v>0</v>
      </c>
      <c r="S36" s="67">
        <v>0</v>
      </c>
      <c r="T36" s="70">
        <f t="shared" si="7"/>
        <v>134869.74</v>
      </c>
      <c r="U36" s="71">
        <v>209001.78</v>
      </c>
      <c r="V36" s="72">
        <f t="shared" si="8"/>
        <v>217361.8512</v>
      </c>
      <c r="W36" s="73">
        <f t="shared" si="9"/>
        <v>82492.111200000014</v>
      </c>
      <c r="X36" s="74">
        <f t="shared" si="10"/>
        <v>217361.85</v>
      </c>
      <c r="Y36" s="75"/>
      <c r="Z36" s="76">
        <f t="shared" si="11"/>
        <v>441430.85</v>
      </c>
      <c r="AA36" s="9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</row>
    <row r="37" spans="1:41" s="78" customFormat="1" ht="12.75" x14ac:dyDescent="0.2">
      <c r="A37" s="62">
        <v>71</v>
      </c>
      <c r="B37" s="62" t="s">
        <v>64</v>
      </c>
      <c r="C37" s="62" t="b">
        <f t="shared" si="1"/>
        <v>1</v>
      </c>
      <c r="D37" s="63">
        <v>71</v>
      </c>
      <c r="E37" s="77" t="s">
        <v>64</v>
      </c>
      <c r="F37" s="65">
        <v>1091.127</v>
      </c>
      <c r="G37" s="66">
        <f t="shared" si="2"/>
        <v>4473620.7</v>
      </c>
      <c r="H37" s="66">
        <v>53.805700000000002</v>
      </c>
      <c r="I37" s="66">
        <f t="shared" si="3"/>
        <v>123753.11</v>
      </c>
      <c r="J37" s="66">
        <v>187.82470000000001</v>
      </c>
      <c r="K37" s="66">
        <f t="shared" si="4"/>
        <v>394431.87</v>
      </c>
      <c r="L37" s="66">
        <v>8.7713999999999999</v>
      </c>
      <c r="M37" s="66">
        <f t="shared" si="5"/>
        <v>7017.12</v>
      </c>
      <c r="N37" s="67">
        <f t="shared" si="12"/>
        <v>4998822.8000000007</v>
      </c>
      <c r="O37" s="68">
        <v>1260886</v>
      </c>
      <c r="P37" s="66">
        <v>889260490.005162</v>
      </c>
      <c r="Q37" s="69">
        <v>16527254.3616</v>
      </c>
      <c r="R37" s="69">
        <f t="shared" si="6"/>
        <v>0</v>
      </c>
      <c r="S37" s="67">
        <v>0</v>
      </c>
      <c r="T37" s="70">
        <f t="shared" si="7"/>
        <v>3737936.8000000007</v>
      </c>
      <c r="U37" s="71">
        <v>4204790.9000000004</v>
      </c>
      <c r="V37" s="72">
        <f t="shared" si="8"/>
        <v>4372982.5360000003</v>
      </c>
      <c r="W37" s="73">
        <f t="shared" si="9"/>
        <v>635045.73599999957</v>
      </c>
      <c r="X37" s="74">
        <f t="shared" si="10"/>
        <v>4372982.54</v>
      </c>
      <c r="Y37" s="75"/>
      <c r="Z37" s="76">
        <f t="shared" si="11"/>
        <v>5633868.54</v>
      </c>
      <c r="AA37" s="9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</row>
    <row r="38" spans="1:41" s="78" customFormat="1" ht="12.75" x14ac:dyDescent="0.2">
      <c r="A38" s="62">
        <v>73</v>
      </c>
      <c r="B38" s="62" t="s">
        <v>65</v>
      </c>
      <c r="C38" s="62" t="b">
        <f t="shared" si="1"/>
        <v>1</v>
      </c>
      <c r="D38" s="63">
        <v>73</v>
      </c>
      <c r="E38" s="77" t="s">
        <v>65</v>
      </c>
      <c r="F38" s="65">
        <v>0</v>
      </c>
      <c r="G38" s="66">
        <f t="shared" si="2"/>
        <v>0</v>
      </c>
      <c r="H38" s="66">
        <v>0</v>
      </c>
      <c r="I38" s="66">
        <f t="shared" si="3"/>
        <v>0</v>
      </c>
      <c r="J38" s="66">
        <v>0</v>
      </c>
      <c r="K38" s="66">
        <f t="shared" si="4"/>
        <v>0</v>
      </c>
      <c r="L38" s="66">
        <v>0</v>
      </c>
      <c r="M38" s="66">
        <f t="shared" si="5"/>
        <v>0</v>
      </c>
      <c r="N38" s="67">
        <f t="shared" si="12"/>
        <v>0</v>
      </c>
      <c r="O38" s="68">
        <v>15980</v>
      </c>
      <c r="P38" s="66">
        <v>11389277.144658601</v>
      </c>
      <c r="Q38" s="69">
        <v>0</v>
      </c>
      <c r="R38" s="69" t="str">
        <f t="shared" si="6"/>
        <v/>
      </c>
      <c r="S38" s="67">
        <v>0</v>
      </c>
      <c r="T38" s="70">
        <f t="shared" si="7"/>
        <v>0</v>
      </c>
      <c r="U38" s="71">
        <v>0</v>
      </c>
      <c r="V38" s="72">
        <f t="shared" si="8"/>
        <v>0</v>
      </c>
      <c r="W38" s="73">
        <f t="shared" si="9"/>
        <v>0</v>
      </c>
      <c r="X38" s="74">
        <f t="shared" si="10"/>
        <v>0</v>
      </c>
      <c r="Y38" s="75"/>
      <c r="Z38" s="76">
        <f t="shared" si="11"/>
        <v>15980</v>
      </c>
      <c r="AA38" s="9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</row>
    <row r="39" spans="1:41" s="78" customFormat="1" ht="12.75" x14ac:dyDescent="0.2">
      <c r="A39" s="62">
        <v>75</v>
      </c>
      <c r="B39" s="62" t="s">
        <v>66</v>
      </c>
      <c r="C39" s="62" t="b">
        <f t="shared" si="1"/>
        <v>1</v>
      </c>
      <c r="D39" s="63">
        <v>75</v>
      </c>
      <c r="E39" s="77" t="s">
        <v>66</v>
      </c>
      <c r="F39" s="65">
        <v>399.91050000000001</v>
      </c>
      <c r="G39" s="66">
        <f t="shared" si="2"/>
        <v>1639633.05</v>
      </c>
      <c r="H39" s="66">
        <v>144.45189999999999</v>
      </c>
      <c r="I39" s="66">
        <f t="shared" si="3"/>
        <v>332239.37</v>
      </c>
      <c r="J39" s="66">
        <v>74.235799999999998</v>
      </c>
      <c r="K39" s="66">
        <f t="shared" si="4"/>
        <v>155895.18</v>
      </c>
      <c r="L39" s="66">
        <v>1</v>
      </c>
      <c r="M39" s="66">
        <f t="shared" si="5"/>
        <v>800</v>
      </c>
      <c r="N39" s="67">
        <f t="shared" si="12"/>
        <v>2128567.6</v>
      </c>
      <c r="O39" s="68">
        <v>945759</v>
      </c>
      <c r="P39" s="66">
        <v>683490641.47197199</v>
      </c>
      <c r="Q39" s="69">
        <v>4731614.0630000001</v>
      </c>
      <c r="R39" s="69">
        <f t="shared" si="6"/>
        <v>3176.2561101653905</v>
      </c>
      <c r="S39" s="67">
        <v>458816.23</v>
      </c>
      <c r="T39" s="70">
        <f t="shared" si="7"/>
        <v>1641624.83</v>
      </c>
      <c r="U39" s="71">
        <v>1787443.67</v>
      </c>
      <c r="V39" s="72">
        <f t="shared" si="8"/>
        <v>1858941.4168</v>
      </c>
      <c r="W39" s="73">
        <f t="shared" si="9"/>
        <v>217316.58679999993</v>
      </c>
      <c r="X39" s="74">
        <f t="shared" si="10"/>
        <v>1858941.42</v>
      </c>
      <c r="Y39" s="75"/>
      <c r="Z39" s="76">
        <f t="shared" si="11"/>
        <v>2804700.42</v>
      </c>
      <c r="AA39" s="9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</row>
    <row r="40" spans="1:41" s="78" customFormat="1" ht="12.75" x14ac:dyDescent="0.2">
      <c r="A40" s="62">
        <v>77</v>
      </c>
      <c r="B40" s="62" t="s">
        <v>67</v>
      </c>
      <c r="C40" s="62" t="b">
        <f t="shared" si="1"/>
        <v>1</v>
      </c>
      <c r="D40" s="63">
        <v>77</v>
      </c>
      <c r="E40" s="77" t="s">
        <v>67</v>
      </c>
      <c r="F40" s="65">
        <v>402.0849</v>
      </c>
      <c r="G40" s="66">
        <f t="shared" si="2"/>
        <v>1648548.09</v>
      </c>
      <c r="H40" s="66">
        <v>155.91460000000001</v>
      </c>
      <c r="I40" s="66">
        <f t="shared" si="3"/>
        <v>358603.58</v>
      </c>
      <c r="J40" s="66">
        <v>88.927599999999998</v>
      </c>
      <c r="K40" s="66">
        <f t="shared" si="4"/>
        <v>186747.96</v>
      </c>
      <c r="L40" s="66">
        <v>1</v>
      </c>
      <c r="M40" s="66">
        <f t="shared" si="5"/>
        <v>800</v>
      </c>
      <c r="N40" s="67">
        <f t="shared" si="12"/>
        <v>2194699.6300000004</v>
      </c>
      <c r="O40" s="68">
        <v>674723</v>
      </c>
      <c r="P40" s="66">
        <v>476096446.17709398</v>
      </c>
      <c r="Q40" s="69">
        <v>3053571.9309</v>
      </c>
      <c r="R40" s="69">
        <f t="shared" si="6"/>
        <v>6028.9276950330495</v>
      </c>
      <c r="S40" s="67">
        <v>939997.85</v>
      </c>
      <c r="T40" s="70">
        <f t="shared" si="7"/>
        <v>2459974.4800000004</v>
      </c>
      <c r="U40" s="71">
        <v>2509910.81</v>
      </c>
      <c r="V40" s="72">
        <f t="shared" si="8"/>
        <v>2610307.2424000003</v>
      </c>
      <c r="W40" s="73">
        <f t="shared" si="9"/>
        <v>150332.76239999989</v>
      </c>
      <c r="X40" s="74">
        <f t="shared" si="10"/>
        <v>2610307.2400000002</v>
      </c>
      <c r="Y40" s="75"/>
      <c r="Z40" s="76">
        <f t="shared" si="11"/>
        <v>3285030.24</v>
      </c>
      <c r="AA40" s="9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</row>
    <row r="41" spans="1:41" s="78" customFormat="1" ht="12.75" x14ac:dyDescent="0.2">
      <c r="A41" s="62">
        <v>79</v>
      </c>
      <c r="B41" s="62" t="s">
        <v>68</v>
      </c>
      <c r="C41" s="62" t="b">
        <f t="shared" si="1"/>
        <v>1</v>
      </c>
      <c r="D41" s="63">
        <v>79</v>
      </c>
      <c r="E41" s="77" t="s">
        <v>68</v>
      </c>
      <c r="F41" s="65">
        <v>417.35640000000001</v>
      </c>
      <c r="G41" s="66">
        <f t="shared" si="2"/>
        <v>1711161.24</v>
      </c>
      <c r="H41" s="66">
        <v>53.066499999999998</v>
      </c>
      <c r="I41" s="66">
        <f t="shared" si="3"/>
        <v>122052.95</v>
      </c>
      <c r="J41" s="66">
        <v>71.018100000000004</v>
      </c>
      <c r="K41" s="66">
        <f t="shared" si="4"/>
        <v>149138.01</v>
      </c>
      <c r="L41" s="66">
        <v>0</v>
      </c>
      <c r="M41" s="66">
        <f t="shared" si="5"/>
        <v>0</v>
      </c>
      <c r="N41" s="67">
        <f t="shared" si="12"/>
        <v>1982352.2</v>
      </c>
      <c r="O41" s="68">
        <v>956161</v>
      </c>
      <c r="P41" s="66">
        <v>675473166.979918</v>
      </c>
      <c r="Q41" s="69">
        <v>12728805.686799999</v>
      </c>
      <c r="R41" s="69">
        <f t="shared" si="6"/>
        <v>0</v>
      </c>
      <c r="S41" s="67">
        <v>0</v>
      </c>
      <c r="T41" s="70">
        <f t="shared" si="7"/>
        <v>1026191.2</v>
      </c>
      <c r="U41" s="71">
        <v>893018.9</v>
      </c>
      <c r="V41" s="72">
        <f t="shared" si="8"/>
        <v>928739.65600000008</v>
      </c>
      <c r="W41" s="73">
        <f t="shared" si="9"/>
        <v>0</v>
      </c>
      <c r="X41" s="74">
        <f t="shared" si="10"/>
        <v>1026191.2</v>
      </c>
      <c r="Y41" s="75"/>
      <c r="Z41" s="76">
        <f t="shared" si="11"/>
        <v>1982352.2</v>
      </c>
      <c r="AA41" s="9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</row>
    <row r="42" spans="1:41" s="78" customFormat="1" ht="12.75" x14ac:dyDescent="0.2">
      <c r="A42" s="62">
        <v>81</v>
      </c>
      <c r="B42" s="62" t="s">
        <v>69</v>
      </c>
      <c r="C42" s="62" t="b">
        <f t="shared" si="1"/>
        <v>1</v>
      </c>
      <c r="D42" s="63">
        <v>81</v>
      </c>
      <c r="E42" s="77" t="s">
        <v>69</v>
      </c>
      <c r="F42" s="65">
        <v>217.4265</v>
      </c>
      <c r="G42" s="66">
        <f t="shared" si="2"/>
        <v>891448.65</v>
      </c>
      <c r="H42" s="66">
        <v>46.3476</v>
      </c>
      <c r="I42" s="66">
        <f t="shared" si="3"/>
        <v>106599.48</v>
      </c>
      <c r="J42" s="66">
        <v>36.764299999999999</v>
      </c>
      <c r="K42" s="66">
        <f t="shared" si="4"/>
        <v>77205.03</v>
      </c>
      <c r="L42" s="66">
        <v>4</v>
      </c>
      <c r="M42" s="66">
        <f t="shared" si="5"/>
        <v>3200</v>
      </c>
      <c r="N42" s="67">
        <f t="shared" si="12"/>
        <v>1078453.1599999999</v>
      </c>
      <c r="O42" s="68">
        <v>536149</v>
      </c>
      <c r="P42" s="66">
        <v>380272664.414226</v>
      </c>
      <c r="Q42" s="69">
        <v>8204797.3230999997</v>
      </c>
      <c r="R42" s="69">
        <f t="shared" si="6"/>
        <v>0</v>
      </c>
      <c r="S42" s="67">
        <v>0</v>
      </c>
      <c r="T42" s="70">
        <f t="shared" si="7"/>
        <v>542304.15999999992</v>
      </c>
      <c r="U42" s="71">
        <v>468978.28</v>
      </c>
      <c r="V42" s="72">
        <f t="shared" si="8"/>
        <v>487737.41120000003</v>
      </c>
      <c r="W42" s="73">
        <f t="shared" si="9"/>
        <v>0</v>
      </c>
      <c r="X42" s="74">
        <f t="shared" si="10"/>
        <v>542304.16</v>
      </c>
      <c r="Y42" s="75"/>
      <c r="Z42" s="76">
        <f t="shared" si="11"/>
        <v>1078453.1599999999</v>
      </c>
      <c r="AA42" s="9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</row>
    <row r="43" spans="1:41" s="78" customFormat="1" ht="12.75" x14ac:dyDescent="0.2">
      <c r="A43" s="62">
        <v>83</v>
      </c>
      <c r="B43" s="62" t="s">
        <v>70</v>
      </c>
      <c r="C43" s="62" t="b">
        <f t="shared" si="1"/>
        <v>1</v>
      </c>
      <c r="D43" s="63">
        <v>83</v>
      </c>
      <c r="E43" s="77" t="s">
        <v>70</v>
      </c>
      <c r="F43" s="65">
        <v>51.384799999999998</v>
      </c>
      <c r="G43" s="66">
        <f t="shared" si="2"/>
        <v>210677.68</v>
      </c>
      <c r="H43" s="66">
        <v>9.6012000000000004</v>
      </c>
      <c r="I43" s="66">
        <f t="shared" si="3"/>
        <v>22082.76</v>
      </c>
      <c r="J43" s="66">
        <v>4</v>
      </c>
      <c r="K43" s="66">
        <f t="shared" si="4"/>
        <v>8400</v>
      </c>
      <c r="L43" s="66">
        <v>1</v>
      </c>
      <c r="M43" s="66">
        <f t="shared" si="5"/>
        <v>800</v>
      </c>
      <c r="N43" s="67">
        <f t="shared" si="12"/>
        <v>241960.44</v>
      </c>
      <c r="O43" s="68">
        <v>918964</v>
      </c>
      <c r="P43" s="66">
        <v>645263171.71645701</v>
      </c>
      <c r="Q43" s="69">
        <v>67206512.906399995</v>
      </c>
      <c r="R43" s="69">
        <f t="shared" si="6"/>
        <v>0</v>
      </c>
      <c r="S43" s="67">
        <v>0</v>
      </c>
      <c r="T43" s="70">
        <f t="shared" si="7"/>
        <v>0</v>
      </c>
      <c r="U43" s="71">
        <v>0</v>
      </c>
      <c r="V43" s="72">
        <f t="shared" si="8"/>
        <v>0</v>
      </c>
      <c r="W43" s="73">
        <f t="shared" si="9"/>
        <v>0</v>
      </c>
      <c r="X43" s="74">
        <f t="shared" si="10"/>
        <v>0</v>
      </c>
      <c r="Y43" s="75"/>
      <c r="Z43" s="76">
        <f t="shared" si="11"/>
        <v>918964</v>
      </c>
      <c r="AA43" s="9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</row>
    <row r="44" spans="1:41" s="78" customFormat="1" ht="12.75" x14ac:dyDescent="0.2">
      <c r="A44" s="62">
        <v>87</v>
      </c>
      <c r="B44" s="62" t="s">
        <v>71</v>
      </c>
      <c r="C44" s="62" t="b">
        <f t="shared" si="1"/>
        <v>1</v>
      </c>
      <c r="D44" s="63">
        <v>87</v>
      </c>
      <c r="E44" s="77" t="s">
        <v>71</v>
      </c>
      <c r="F44" s="65">
        <v>96.802700000000002</v>
      </c>
      <c r="G44" s="66">
        <f t="shared" si="2"/>
        <v>396891.07</v>
      </c>
      <c r="H44" s="66">
        <v>13.098599999999999</v>
      </c>
      <c r="I44" s="66">
        <f t="shared" si="3"/>
        <v>30126.78</v>
      </c>
      <c r="J44" s="66">
        <v>12.75</v>
      </c>
      <c r="K44" s="66">
        <f t="shared" si="4"/>
        <v>26775</v>
      </c>
      <c r="L44" s="66">
        <v>0</v>
      </c>
      <c r="M44" s="66">
        <f t="shared" si="5"/>
        <v>0</v>
      </c>
      <c r="N44" s="67">
        <f t="shared" si="12"/>
        <v>453792.85</v>
      </c>
      <c r="O44" s="68">
        <v>1032776</v>
      </c>
      <c r="P44" s="66">
        <v>720963148.26740599</v>
      </c>
      <c r="Q44" s="69">
        <v>55041237.099200003</v>
      </c>
      <c r="R44" s="69">
        <f t="shared" si="6"/>
        <v>0</v>
      </c>
      <c r="S44" s="67">
        <v>0</v>
      </c>
      <c r="T44" s="70">
        <f t="shared" si="7"/>
        <v>0</v>
      </c>
      <c r="U44" s="71">
        <v>0</v>
      </c>
      <c r="V44" s="72">
        <f t="shared" si="8"/>
        <v>0</v>
      </c>
      <c r="W44" s="73">
        <f t="shared" si="9"/>
        <v>0</v>
      </c>
      <c r="X44" s="74">
        <f t="shared" si="10"/>
        <v>0</v>
      </c>
      <c r="Y44" s="75"/>
      <c r="Z44" s="76">
        <f t="shared" si="11"/>
        <v>1032776</v>
      </c>
      <c r="AA44" s="9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</row>
    <row r="45" spans="1:41" s="78" customFormat="1" ht="12.75" x14ac:dyDescent="0.2">
      <c r="A45" s="62">
        <v>89</v>
      </c>
      <c r="B45" s="62" t="s">
        <v>72</v>
      </c>
      <c r="C45" s="62" t="b">
        <f t="shared" si="1"/>
        <v>1</v>
      </c>
      <c r="D45" s="63">
        <v>89</v>
      </c>
      <c r="E45" s="77" t="s">
        <v>72</v>
      </c>
      <c r="F45" s="65">
        <v>597.08899999999994</v>
      </c>
      <c r="G45" s="66">
        <f t="shared" si="2"/>
        <v>2448064.9</v>
      </c>
      <c r="H45" s="66">
        <v>267.03179999999998</v>
      </c>
      <c r="I45" s="66">
        <f t="shared" si="3"/>
        <v>614173.14</v>
      </c>
      <c r="J45" s="66">
        <v>152.23519999999999</v>
      </c>
      <c r="K45" s="66">
        <f t="shared" si="4"/>
        <v>319693.92</v>
      </c>
      <c r="L45" s="66">
        <v>1.5278</v>
      </c>
      <c r="M45" s="66">
        <f t="shared" si="5"/>
        <v>1222.24</v>
      </c>
      <c r="N45" s="67">
        <f t="shared" si="12"/>
        <v>3383154.2</v>
      </c>
      <c r="O45" s="68">
        <v>532334</v>
      </c>
      <c r="P45" s="66">
        <v>399853969.93095499</v>
      </c>
      <c r="Q45" s="69">
        <v>1497402.0695</v>
      </c>
      <c r="R45" s="69">
        <f t="shared" si="6"/>
        <v>8500</v>
      </c>
      <c r="S45" s="67">
        <v>2269770.2999999998</v>
      </c>
      <c r="T45" s="70">
        <f t="shared" si="7"/>
        <v>5120590.5</v>
      </c>
      <c r="U45" s="71">
        <v>5402583.2599999998</v>
      </c>
      <c r="V45" s="72">
        <f t="shared" si="8"/>
        <v>5618686.5904000001</v>
      </c>
      <c r="W45" s="73">
        <f t="shared" si="9"/>
        <v>498096.0904000001</v>
      </c>
      <c r="X45" s="74">
        <f t="shared" si="10"/>
        <v>5618686.5899999999</v>
      </c>
      <c r="Y45" s="75"/>
      <c r="Z45" s="76">
        <f t="shared" si="11"/>
        <v>6151020.5899999999</v>
      </c>
      <c r="AA45" s="9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</row>
    <row r="46" spans="1:41" s="78" customFormat="1" ht="12.75" x14ac:dyDescent="0.2">
      <c r="A46" s="62">
        <v>91</v>
      </c>
      <c r="B46" s="62" t="s">
        <v>73</v>
      </c>
      <c r="C46" s="62" t="b">
        <f t="shared" si="1"/>
        <v>1</v>
      </c>
      <c r="D46" s="63">
        <v>91</v>
      </c>
      <c r="E46" s="77" t="s">
        <v>73</v>
      </c>
      <c r="F46" s="65">
        <v>44.283299999999997</v>
      </c>
      <c r="G46" s="66">
        <f t="shared" si="2"/>
        <v>181561.53</v>
      </c>
      <c r="H46" s="66">
        <v>6.3666</v>
      </c>
      <c r="I46" s="66">
        <f t="shared" si="3"/>
        <v>14643.18</v>
      </c>
      <c r="J46" s="66">
        <v>1.9944</v>
      </c>
      <c r="K46" s="66">
        <f t="shared" si="4"/>
        <v>4188.24</v>
      </c>
      <c r="L46" s="66">
        <v>0</v>
      </c>
      <c r="M46" s="66">
        <f t="shared" si="5"/>
        <v>0</v>
      </c>
      <c r="N46" s="67">
        <f t="shared" si="12"/>
        <v>200392.94999999998</v>
      </c>
      <c r="O46" s="68">
        <v>111011</v>
      </c>
      <c r="P46" s="66">
        <v>79398356.602596194</v>
      </c>
      <c r="Q46" s="69">
        <v>12471076.6504</v>
      </c>
      <c r="R46" s="69">
        <f t="shared" si="6"/>
        <v>0</v>
      </c>
      <c r="S46" s="67">
        <v>0</v>
      </c>
      <c r="T46" s="70">
        <f t="shared" si="7"/>
        <v>89381.949999999983</v>
      </c>
      <c r="U46" s="71">
        <v>72461.61</v>
      </c>
      <c r="V46" s="72">
        <f t="shared" si="8"/>
        <v>75360.074399999998</v>
      </c>
      <c r="W46" s="73">
        <f t="shared" si="9"/>
        <v>0</v>
      </c>
      <c r="X46" s="74">
        <f t="shared" si="10"/>
        <v>89381.95</v>
      </c>
      <c r="Y46" s="75"/>
      <c r="Z46" s="76">
        <f t="shared" si="11"/>
        <v>200392.95</v>
      </c>
      <c r="AA46" s="9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</row>
    <row r="47" spans="1:41" s="78" customFormat="1" ht="12.75" x14ac:dyDescent="0.2">
      <c r="A47" s="62">
        <v>93</v>
      </c>
      <c r="B47" s="62" t="s">
        <v>74</v>
      </c>
      <c r="C47" s="62" t="b">
        <f t="shared" si="1"/>
        <v>1</v>
      </c>
      <c r="D47" s="63">
        <v>93</v>
      </c>
      <c r="E47" s="77" t="s">
        <v>74</v>
      </c>
      <c r="F47" s="65">
        <v>731.66840000000002</v>
      </c>
      <c r="G47" s="66">
        <f t="shared" si="2"/>
        <v>2999840.44</v>
      </c>
      <c r="H47" s="66">
        <v>38.197199999999995</v>
      </c>
      <c r="I47" s="66">
        <f t="shared" si="3"/>
        <v>87853.56</v>
      </c>
      <c r="J47" s="66">
        <v>142.28630000000001</v>
      </c>
      <c r="K47" s="66">
        <f t="shared" si="4"/>
        <v>298801.23</v>
      </c>
      <c r="L47" s="66">
        <v>13</v>
      </c>
      <c r="M47" s="66">
        <f t="shared" si="5"/>
        <v>10400</v>
      </c>
      <c r="N47" s="67">
        <f t="shared" si="12"/>
        <v>3396895.23</v>
      </c>
      <c r="O47" s="68">
        <v>1262966</v>
      </c>
      <c r="P47" s="66">
        <v>946014945.94092596</v>
      </c>
      <c r="Q47" s="69">
        <v>24766604.513999999</v>
      </c>
      <c r="R47" s="69">
        <f t="shared" si="6"/>
        <v>0</v>
      </c>
      <c r="S47" s="67">
        <v>0</v>
      </c>
      <c r="T47" s="70">
        <f t="shared" si="7"/>
        <v>2133929.23</v>
      </c>
      <c r="U47" s="71">
        <v>2481061.62</v>
      </c>
      <c r="V47" s="72">
        <f t="shared" si="8"/>
        <v>2580304.0848000003</v>
      </c>
      <c r="W47" s="73">
        <f t="shared" si="9"/>
        <v>446374.85480000032</v>
      </c>
      <c r="X47" s="74">
        <f t="shared" si="10"/>
        <v>2580304.08</v>
      </c>
      <c r="Y47" s="75"/>
      <c r="Z47" s="76">
        <f t="shared" si="11"/>
        <v>3843270.08</v>
      </c>
      <c r="AA47" s="9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</row>
    <row r="48" spans="1:41" s="78" customFormat="1" ht="12.75" x14ac:dyDescent="0.2">
      <c r="A48" s="62">
        <v>95</v>
      </c>
      <c r="B48" s="62" t="s">
        <v>75</v>
      </c>
      <c r="C48" s="62" t="b">
        <f t="shared" si="1"/>
        <v>1</v>
      </c>
      <c r="D48" s="63">
        <v>95</v>
      </c>
      <c r="E48" s="77" t="s">
        <v>75</v>
      </c>
      <c r="F48" s="65">
        <v>379.22039999999998</v>
      </c>
      <c r="G48" s="66">
        <f t="shared" si="2"/>
        <v>1554803.64</v>
      </c>
      <c r="H48" s="66">
        <v>62.211199999999998</v>
      </c>
      <c r="I48" s="66">
        <f t="shared" si="3"/>
        <v>143085.76000000001</v>
      </c>
      <c r="J48" s="66">
        <v>44.034599999999998</v>
      </c>
      <c r="K48" s="66">
        <f t="shared" si="4"/>
        <v>92472.66</v>
      </c>
      <c r="L48" s="66">
        <v>3.7944</v>
      </c>
      <c r="M48" s="66">
        <f t="shared" si="5"/>
        <v>3035.52</v>
      </c>
      <c r="N48" s="67">
        <f t="shared" si="12"/>
        <v>1793397.5799999998</v>
      </c>
      <c r="O48" s="68">
        <v>1028155</v>
      </c>
      <c r="P48" s="66">
        <v>724786968.82290399</v>
      </c>
      <c r="Q48" s="69">
        <v>11650425.788699999</v>
      </c>
      <c r="R48" s="69">
        <f t="shared" si="6"/>
        <v>0</v>
      </c>
      <c r="S48" s="67">
        <v>0</v>
      </c>
      <c r="T48" s="70">
        <f t="shared" si="7"/>
        <v>765242.57999999984</v>
      </c>
      <c r="U48" s="71">
        <v>794047.2</v>
      </c>
      <c r="V48" s="72">
        <f t="shared" si="8"/>
        <v>825809.08799999999</v>
      </c>
      <c r="W48" s="73">
        <f t="shared" si="9"/>
        <v>60566.508000000147</v>
      </c>
      <c r="X48" s="74">
        <f t="shared" si="10"/>
        <v>825809.09</v>
      </c>
      <c r="Y48" s="75"/>
      <c r="Z48" s="76">
        <f t="shared" si="11"/>
        <v>1853964.09</v>
      </c>
      <c r="AA48" s="9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</row>
    <row r="49" spans="1:41" s="78" customFormat="1" ht="12.75" x14ac:dyDescent="0.2">
      <c r="A49" s="62">
        <v>99</v>
      </c>
      <c r="B49" s="62" t="s">
        <v>76</v>
      </c>
      <c r="C49" s="62" t="b">
        <f t="shared" si="1"/>
        <v>1</v>
      </c>
      <c r="D49" s="63">
        <v>99</v>
      </c>
      <c r="E49" s="77" t="s">
        <v>76</v>
      </c>
      <c r="F49" s="65">
        <v>297.3492</v>
      </c>
      <c r="G49" s="66">
        <f t="shared" si="2"/>
        <v>1219131.72</v>
      </c>
      <c r="H49" s="66">
        <v>56.551900000000003</v>
      </c>
      <c r="I49" s="66">
        <f t="shared" si="3"/>
        <v>130069.37</v>
      </c>
      <c r="J49" s="66">
        <v>52.262799999999999</v>
      </c>
      <c r="K49" s="66">
        <f t="shared" si="4"/>
        <v>109751.88</v>
      </c>
      <c r="L49" s="66">
        <v>1</v>
      </c>
      <c r="M49" s="66">
        <f t="shared" si="5"/>
        <v>800</v>
      </c>
      <c r="N49" s="67">
        <f t="shared" si="12"/>
        <v>1459752.9699999997</v>
      </c>
      <c r="O49" s="68">
        <v>615904</v>
      </c>
      <c r="P49" s="66">
        <v>437719902.735856</v>
      </c>
      <c r="Q49" s="69">
        <v>7740144.9418000001</v>
      </c>
      <c r="R49" s="69">
        <f t="shared" si="6"/>
        <v>0</v>
      </c>
      <c r="S49" s="67">
        <v>0</v>
      </c>
      <c r="T49" s="70">
        <f t="shared" si="7"/>
        <v>843848.96999999974</v>
      </c>
      <c r="U49" s="71">
        <v>848000.07</v>
      </c>
      <c r="V49" s="72">
        <f t="shared" si="8"/>
        <v>881920.07279999997</v>
      </c>
      <c r="W49" s="73">
        <f t="shared" si="9"/>
        <v>38071.102800000226</v>
      </c>
      <c r="X49" s="74">
        <f t="shared" si="10"/>
        <v>881920.07</v>
      </c>
      <c r="Y49" s="75"/>
      <c r="Z49" s="76">
        <f t="shared" si="11"/>
        <v>1497824.07</v>
      </c>
      <c r="AA49" s="9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</row>
    <row r="50" spans="1:41" s="78" customFormat="1" ht="12.75" x14ac:dyDescent="0.2">
      <c r="A50" s="62">
        <v>101</v>
      </c>
      <c r="B50" s="62" t="s">
        <v>77</v>
      </c>
      <c r="C50" s="62" t="b">
        <f t="shared" si="1"/>
        <v>1</v>
      </c>
      <c r="D50" s="63">
        <v>101</v>
      </c>
      <c r="E50" s="77" t="s">
        <v>77</v>
      </c>
      <c r="F50" s="65">
        <v>1570.8217999999999</v>
      </c>
      <c r="G50" s="66">
        <f t="shared" si="2"/>
        <v>6440369.3799999999</v>
      </c>
      <c r="H50" s="66">
        <v>760.09730000000002</v>
      </c>
      <c r="I50" s="66">
        <f t="shared" si="3"/>
        <v>1748223.79</v>
      </c>
      <c r="J50" s="66">
        <v>381.50780000000003</v>
      </c>
      <c r="K50" s="66">
        <f t="shared" si="4"/>
        <v>801166.38</v>
      </c>
      <c r="L50" s="66">
        <v>6.6528999999999998</v>
      </c>
      <c r="M50" s="66">
        <f t="shared" si="5"/>
        <v>5322.32</v>
      </c>
      <c r="N50" s="67">
        <f t="shared" si="12"/>
        <v>8995081.870000001</v>
      </c>
      <c r="O50" s="68">
        <v>1396185</v>
      </c>
      <c r="P50" s="66">
        <v>1029771174.50701</v>
      </c>
      <c r="Q50" s="69">
        <v>1354788.6231</v>
      </c>
      <c r="R50" s="69">
        <f t="shared" si="6"/>
        <v>8500</v>
      </c>
      <c r="S50" s="67">
        <v>6460827.0499999998</v>
      </c>
      <c r="T50" s="70">
        <f t="shared" si="7"/>
        <v>14059723.920000002</v>
      </c>
      <c r="U50" s="71">
        <v>13734077.130000001</v>
      </c>
      <c r="V50" s="72">
        <f t="shared" si="8"/>
        <v>14283440.215200001</v>
      </c>
      <c r="W50" s="73">
        <f t="shared" si="9"/>
        <v>223716.29519999959</v>
      </c>
      <c r="X50" s="74">
        <f t="shared" si="10"/>
        <v>14283440.220000001</v>
      </c>
      <c r="Y50" s="75"/>
      <c r="Z50" s="76">
        <f t="shared" si="11"/>
        <v>15679625.220000001</v>
      </c>
      <c r="AA50" s="9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</row>
    <row r="51" spans="1:41" s="78" customFormat="1" ht="12.75" x14ac:dyDescent="0.2">
      <c r="A51" s="62">
        <v>103</v>
      </c>
      <c r="B51" s="62" t="s">
        <v>78</v>
      </c>
      <c r="C51" s="62" t="b">
        <f t="shared" si="1"/>
        <v>1</v>
      </c>
      <c r="D51" s="63">
        <v>103</v>
      </c>
      <c r="E51" s="77" t="s">
        <v>78</v>
      </c>
      <c r="F51" s="65">
        <v>22.2852</v>
      </c>
      <c r="G51" s="66">
        <f t="shared" si="2"/>
        <v>91369.32</v>
      </c>
      <c r="H51" s="66">
        <v>7.3022999999999998</v>
      </c>
      <c r="I51" s="66">
        <f t="shared" si="3"/>
        <v>16795.29</v>
      </c>
      <c r="J51" s="66">
        <v>5</v>
      </c>
      <c r="K51" s="66">
        <f t="shared" si="4"/>
        <v>10500</v>
      </c>
      <c r="L51" s="66">
        <v>0</v>
      </c>
      <c r="M51" s="66">
        <f t="shared" si="5"/>
        <v>0</v>
      </c>
      <c r="N51" s="67">
        <f t="shared" si="12"/>
        <v>118664.61000000002</v>
      </c>
      <c r="O51" s="68">
        <v>117872</v>
      </c>
      <c r="P51" s="66">
        <v>84740357.377272904</v>
      </c>
      <c r="Q51" s="69">
        <v>11604611.886299999</v>
      </c>
      <c r="R51" s="69">
        <f t="shared" si="6"/>
        <v>0</v>
      </c>
      <c r="S51" s="67">
        <v>0</v>
      </c>
      <c r="T51" s="70">
        <f t="shared" si="7"/>
        <v>792.61000000001513</v>
      </c>
      <c r="U51" s="71">
        <v>0</v>
      </c>
      <c r="V51" s="72">
        <f t="shared" si="8"/>
        <v>0</v>
      </c>
      <c r="W51" s="73">
        <f t="shared" si="9"/>
        <v>0</v>
      </c>
      <c r="X51" s="74">
        <f t="shared" si="10"/>
        <v>792.61</v>
      </c>
      <c r="Y51" s="75"/>
      <c r="Z51" s="76">
        <f t="shared" si="11"/>
        <v>118664.61</v>
      </c>
      <c r="AA51" s="9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</row>
    <row r="52" spans="1:41" s="78" customFormat="1" ht="12.75" x14ac:dyDescent="0.2">
      <c r="A52" s="62">
        <v>105</v>
      </c>
      <c r="B52" s="62" t="s">
        <v>79</v>
      </c>
      <c r="C52" s="62" t="b">
        <f t="shared" si="1"/>
        <v>1</v>
      </c>
      <c r="D52" s="63">
        <v>105</v>
      </c>
      <c r="E52" s="77" t="s">
        <v>79</v>
      </c>
      <c r="F52" s="65">
        <v>230.60169999999999</v>
      </c>
      <c r="G52" s="66">
        <f t="shared" si="2"/>
        <v>945466.97</v>
      </c>
      <c r="H52" s="66">
        <v>96.172700000000006</v>
      </c>
      <c r="I52" s="66">
        <f t="shared" si="3"/>
        <v>221197.21</v>
      </c>
      <c r="J52" s="66">
        <v>52.124299999999998</v>
      </c>
      <c r="K52" s="66">
        <f t="shared" si="4"/>
        <v>109461.03</v>
      </c>
      <c r="L52" s="66">
        <v>0</v>
      </c>
      <c r="M52" s="66">
        <f t="shared" si="5"/>
        <v>0</v>
      </c>
      <c r="N52" s="67">
        <f t="shared" si="12"/>
        <v>1276125.21</v>
      </c>
      <c r="O52" s="68">
        <v>290737</v>
      </c>
      <c r="P52" s="66">
        <v>223953365.25859401</v>
      </c>
      <c r="Q52" s="69">
        <v>2328658.3953999998</v>
      </c>
      <c r="R52" s="69">
        <f t="shared" si="6"/>
        <v>7261.2806960811113</v>
      </c>
      <c r="S52" s="67">
        <v>698336.97</v>
      </c>
      <c r="T52" s="70">
        <f t="shared" si="7"/>
        <v>1683725.18</v>
      </c>
      <c r="U52" s="71">
        <v>1986703.29</v>
      </c>
      <c r="V52" s="72">
        <f t="shared" si="8"/>
        <v>2066171.4216</v>
      </c>
      <c r="W52" s="73">
        <f t="shared" si="9"/>
        <v>382446.24160000007</v>
      </c>
      <c r="X52" s="74">
        <f t="shared" si="10"/>
        <v>2066171.42</v>
      </c>
      <c r="Y52" s="75"/>
      <c r="Z52" s="76">
        <f t="shared" si="11"/>
        <v>2356908.42</v>
      </c>
      <c r="AA52" s="9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</row>
    <row r="53" spans="1:41" s="78" customFormat="1" ht="12.75" x14ac:dyDescent="0.2">
      <c r="A53" s="62">
        <v>107</v>
      </c>
      <c r="B53" s="62" t="s">
        <v>80</v>
      </c>
      <c r="C53" s="62" t="b">
        <f t="shared" si="1"/>
        <v>1</v>
      </c>
      <c r="D53" s="63">
        <v>107</v>
      </c>
      <c r="E53" s="77" t="s">
        <v>80</v>
      </c>
      <c r="F53" s="65">
        <v>51.470300000000002</v>
      </c>
      <c r="G53" s="66">
        <f t="shared" si="2"/>
        <v>211028.23</v>
      </c>
      <c r="H53" s="66">
        <v>16.868200000000002</v>
      </c>
      <c r="I53" s="66">
        <f t="shared" si="3"/>
        <v>38796.86</v>
      </c>
      <c r="J53" s="66">
        <v>14.185499999999999</v>
      </c>
      <c r="K53" s="66">
        <f t="shared" si="4"/>
        <v>29789.55</v>
      </c>
      <c r="L53" s="66">
        <v>0</v>
      </c>
      <c r="M53" s="66">
        <f t="shared" si="5"/>
        <v>0</v>
      </c>
      <c r="N53" s="67">
        <f t="shared" si="12"/>
        <v>279614.64</v>
      </c>
      <c r="O53" s="68">
        <v>129795</v>
      </c>
      <c r="P53" s="66">
        <v>125600635.012768</v>
      </c>
      <c r="Q53" s="69">
        <v>7446001.0559999999</v>
      </c>
      <c r="R53" s="69">
        <f t="shared" si="6"/>
        <v>0</v>
      </c>
      <c r="S53" s="67">
        <v>0</v>
      </c>
      <c r="T53" s="70">
        <f t="shared" si="7"/>
        <v>149819.64000000001</v>
      </c>
      <c r="U53" s="71">
        <v>325697.98</v>
      </c>
      <c r="V53" s="72">
        <f t="shared" si="8"/>
        <v>338725.89919999999</v>
      </c>
      <c r="W53" s="73">
        <f t="shared" si="9"/>
        <v>188906.25919999997</v>
      </c>
      <c r="X53" s="74">
        <f t="shared" si="10"/>
        <v>338725.9</v>
      </c>
      <c r="Y53" s="75"/>
      <c r="Z53" s="76">
        <f t="shared" si="11"/>
        <v>468520.9</v>
      </c>
      <c r="AA53" s="9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</row>
    <row r="54" spans="1:41" s="78" customFormat="1" ht="12.75" x14ac:dyDescent="0.2">
      <c r="A54" s="62">
        <v>111</v>
      </c>
      <c r="B54" s="62" t="s">
        <v>81</v>
      </c>
      <c r="C54" s="62" t="b">
        <f t="shared" si="1"/>
        <v>1</v>
      </c>
      <c r="D54" s="63">
        <v>111</v>
      </c>
      <c r="E54" s="77" t="s">
        <v>81</v>
      </c>
      <c r="F54" s="65">
        <v>3728.1607000000004</v>
      </c>
      <c r="G54" s="66">
        <f t="shared" si="2"/>
        <v>15285458.869999999</v>
      </c>
      <c r="H54" s="66">
        <v>1452.3310999999999</v>
      </c>
      <c r="I54" s="66">
        <f t="shared" si="3"/>
        <v>3340361.53</v>
      </c>
      <c r="J54" s="66">
        <v>719.05179999999996</v>
      </c>
      <c r="K54" s="66">
        <f t="shared" si="4"/>
        <v>1510008.78</v>
      </c>
      <c r="L54" s="66">
        <v>190.86180000000002</v>
      </c>
      <c r="M54" s="66">
        <f t="shared" si="5"/>
        <v>152689.44</v>
      </c>
      <c r="N54" s="67">
        <f t="shared" si="12"/>
        <v>20288518.620000001</v>
      </c>
      <c r="O54" s="68">
        <v>6985756</v>
      </c>
      <c r="P54" s="66">
        <v>5105821013</v>
      </c>
      <c r="Q54" s="69">
        <v>3515603.9920999999</v>
      </c>
      <c r="R54" s="69">
        <f t="shared" si="6"/>
        <v>5243.4732135117129</v>
      </c>
      <c r="S54" s="67">
        <v>7615259.2199999997</v>
      </c>
      <c r="T54" s="70">
        <f t="shared" si="7"/>
        <v>20918021.84</v>
      </c>
      <c r="U54" s="71">
        <v>14954400.029999999</v>
      </c>
      <c r="V54" s="72">
        <f t="shared" si="8"/>
        <v>15552576.031199999</v>
      </c>
      <c r="W54" s="73">
        <f t="shared" si="9"/>
        <v>0</v>
      </c>
      <c r="X54" s="74">
        <f t="shared" si="10"/>
        <v>20918021.84</v>
      </c>
      <c r="Y54" s="75"/>
      <c r="Z54" s="76">
        <f t="shared" si="11"/>
        <v>27903777.84</v>
      </c>
      <c r="AA54" s="9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</row>
    <row r="55" spans="1:41" s="78" customFormat="1" ht="12.75" x14ac:dyDescent="0.2">
      <c r="A55" s="62">
        <v>113</v>
      </c>
      <c r="B55" s="62" t="s">
        <v>82</v>
      </c>
      <c r="C55" s="62" t="b">
        <f t="shared" si="1"/>
        <v>1</v>
      </c>
      <c r="D55" s="63">
        <v>113</v>
      </c>
      <c r="E55" s="77" t="s">
        <v>82</v>
      </c>
      <c r="F55" s="65">
        <v>1067.0907999999999</v>
      </c>
      <c r="G55" s="66">
        <f t="shared" si="2"/>
        <v>4375072.28</v>
      </c>
      <c r="H55" s="66">
        <v>396.81389999999999</v>
      </c>
      <c r="I55" s="66">
        <f t="shared" si="3"/>
        <v>912671.97</v>
      </c>
      <c r="J55" s="66">
        <v>179.9248</v>
      </c>
      <c r="K55" s="66">
        <f t="shared" si="4"/>
        <v>377842.08</v>
      </c>
      <c r="L55" s="66">
        <v>17.170500000000001</v>
      </c>
      <c r="M55" s="66">
        <f t="shared" si="5"/>
        <v>13736.4</v>
      </c>
      <c r="N55" s="67">
        <f t="shared" si="12"/>
        <v>5679322.7300000004</v>
      </c>
      <c r="O55" s="68">
        <v>3654472</v>
      </c>
      <c r="P55" s="66">
        <v>2653677109.3498001</v>
      </c>
      <c r="Q55" s="69">
        <v>6687460.0647</v>
      </c>
      <c r="R55" s="69">
        <f t="shared" si="6"/>
        <v>0</v>
      </c>
      <c r="S55" s="67">
        <v>0</v>
      </c>
      <c r="T55" s="70">
        <f t="shared" si="7"/>
        <v>2024850.7300000004</v>
      </c>
      <c r="U55" s="71">
        <v>2503511.4</v>
      </c>
      <c r="V55" s="72">
        <f t="shared" si="8"/>
        <v>2603651.8560000001</v>
      </c>
      <c r="W55" s="73">
        <f t="shared" si="9"/>
        <v>578801.1259999997</v>
      </c>
      <c r="X55" s="74">
        <f t="shared" si="10"/>
        <v>2603651.86</v>
      </c>
      <c r="Y55" s="75"/>
      <c r="Z55" s="76">
        <f t="shared" si="11"/>
        <v>6258123.8600000003</v>
      </c>
      <c r="AA55" s="9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</row>
    <row r="56" spans="1:41" s="78" customFormat="1" ht="12.75" x14ac:dyDescent="0.2">
      <c r="A56" s="62">
        <v>115</v>
      </c>
      <c r="B56" s="62" t="s">
        <v>83</v>
      </c>
      <c r="C56" s="62" t="b">
        <f t="shared" si="1"/>
        <v>1</v>
      </c>
      <c r="D56" s="63">
        <v>115</v>
      </c>
      <c r="E56" s="77" t="s">
        <v>83</v>
      </c>
      <c r="F56" s="65">
        <v>160.7645</v>
      </c>
      <c r="G56" s="66">
        <f t="shared" si="2"/>
        <v>659134.44999999995</v>
      </c>
      <c r="H56" s="66">
        <v>19.3066</v>
      </c>
      <c r="I56" s="66">
        <f t="shared" si="3"/>
        <v>44405.18</v>
      </c>
      <c r="J56" s="66">
        <v>27.664000000000001</v>
      </c>
      <c r="K56" s="66">
        <f t="shared" si="4"/>
        <v>58094.400000000001</v>
      </c>
      <c r="L56" s="66">
        <v>0</v>
      </c>
      <c r="M56" s="66">
        <f t="shared" si="5"/>
        <v>0</v>
      </c>
      <c r="N56" s="67">
        <f t="shared" si="12"/>
        <v>761634.03</v>
      </c>
      <c r="O56" s="68">
        <v>342942</v>
      </c>
      <c r="P56" s="66">
        <v>245700862.67331901</v>
      </c>
      <c r="Q56" s="69">
        <v>12726262.6601</v>
      </c>
      <c r="R56" s="69">
        <f t="shared" si="6"/>
        <v>0</v>
      </c>
      <c r="S56" s="67">
        <v>0</v>
      </c>
      <c r="T56" s="70">
        <f t="shared" si="7"/>
        <v>418692.03</v>
      </c>
      <c r="U56" s="71">
        <v>767288.17</v>
      </c>
      <c r="V56" s="72">
        <f t="shared" si="8"/>
        <v>797979.69680000003</v>
      </c>
      <c r="W56" s="73">
        <f t="shared" si="9"/>
        <v>379287.66680000001</v>
      </c>
      <c r="X56" s="74">
        <f t="shared" si="10"/>
        <v>797979.7</v>
      </c>
      <c r="Y56" s="75"/>
      <c r="Z56" s="76">
        <f t="shared" si="11"/>
        <v>1140921.7</v>
      </c>
      <c r="AA56" s="9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</row>
    <row r="57" spans="1:41" s="78" customFormat="1" ht="12.75" x14ac:dyDescent="0.2">
      <c r="A57" s="62">
        <v>117</v>
      </c>
      <c r="B57" s="62" t="s">
        <v>84</v>
      </c>
      <c r="C57" s="62" t="b">
        <f t="shared" si="1"/>
        <v>1</v>
      </c>
      <c r="D57" s="63">
        <v>117</v>
      </c>
      <c r="E57" s="77" t="s">
        <v>84</v>
      </c>
      <c r="F57" s="65">
        <v>79.918199999999999</v>
      </c>
      <c r="G57" s="66">
        <f t="shared" si="2"/>
        <v>327664.62</v>
      </c>
      <c r="H57" s="66">
        <v>20.5562</v>
      </c>
      <c r="I57" s="66">
        <f t="shared" si="3"/>
        <v>47279.26</v>
      </c>
      <c r="J57" s="66">
        <v>16.738900000000001</v>
      </c>
      <c r="K57" s="66">
        <f t="shared" si="4"/>
        <v>35151.69</v>
      </c>
      <c r="L57" s="66">
        <v>0</v>
      </c>
      <c r="M57" s="66">
        <f t="shared" si="5"/>
        <v>0</v>
      </c>
      <c r="N57" s="67">
        <f t="shared" si="12"/>
        <v>410095.57</v>
      </c>
      <c r="O57" s="68">
        <v>174445</v>
      </c>
      <c r="P57" s="66">
        <v>127873770.57725</v>
      </c>
      <c r="Q57" s="69">
        <v>6220691.1091</v>
      </c>
      <c r="R57" s="69">
        <f t="shared" si="6"/>
        <v>644.82491900253933</v>
      </c>
      <c r="S57" s="67">
        <v>13255.15</v>
      </c>
      <c r="T57" s="70">
        <f t="shared" si="7"/>
        <v>248905.72</v>
      </c>
      <c r="U57" s="71">
        <v>363375.15</v>
      </c>
      <c r="V57" s="72">
        <f t="shared" si="8"/>
        <v>377910.15600000002</v>
      </c>
      <c r="W57" s="73">
        <f t="shared" si="9"/>
        <v>129004.43600000002</v>
      </c>
      <c r="X57" s="74">
        <f t="shared" si="10"/>
        <v>377910.16</v>
      </c>
      <c r="Y57" s="75"/>
      <c r="Z57" s="76">
        <f t="shared" si="11"/>
        <v>552355.16</v>
      </c>
      <c r="AA57" s="9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</row>
    <row r="58" spans="1:41" s="78" customFormat="1" ht="12.75" x14ac:dyDescent="0.2">
      <c r="A58" s="62">
        <v>119</v>
      </c>
      <c r="B58" s="62" t="s">
        <v>85</v>
      </c>
      <c r="C58" s="62" t="b">
        <f t="shared" si="1"/>
        <v>1</v>
      </c>
      <c r="D58" s="63">
        <v>119</v>
      </c>
      <c r="E58" s="77" t="s">
        <v>85</v>
      </c>
      <c r="F58" s="65">
        <v>86.114400000000003</v>
      </c>
      <c r="G58" s="66">
        <f t="shared" si="2"/>
        <v>353069.04</v>
      </c>
      <c r="H58" s="66">
        <v>46.724899999999998</v>
      </c>
      <c r="I58" s="66">
        <f t="shared" si="3"/>
        <v>107467.27</v>
      </c>
      <c r="J58" s="66">
        <v>30.748100000000001</v>
      </c>
      <c r="K58" s="66">
        <f t="shared" si="4"/>
        <v>64571.01</v>
      </c>
      <c r="L58" s="66">
        <v>0</v>
      </c>
      <c r="M58" s="66">
        <f t="shared" si="5"/>
        <v>0</v>
      </c>
      <c r="N58" s="67">
        <f t="shared" si="12"/>
        <v>525107.31999999995</v>
      </c>
      <c r="O58" s="68">
        <v>174237</v>
      </c>
      <c r="P58" s="66">
        <v>137953071.53028399</v>
      </c>
      <c r="Q58" s="69">
        <v>2952453.0074999998</v>
      </c>
      <c r="R58" s="69">
        <f t="shared" si="6"/>
        <v>6200.8299643230912</v>
      </c>
      <c r="S58" s="67">
        <v>289733.15999999997</v>
      </c>
      <c r="T58" s="70">
        <f t="shared" si="7"/>
        <v>640603.48</v>
      </c>
      <c r="U58" s="71">
        <v>685603.78</v>
      </c>
      <c r="V58" s="72">
        <f t="shared" si="8"/>
        <v>713027.93120000011</v>
      </c>
      <c r="W58" s="73">
        <f t="shared" si="9"/>
        <v>72424.451200000127</v>
      </c>
      <c r="X58" s="74">
        <f t="shared" si="10"/>
        <v>713027.93</v>
      </c>
      <c r="Y58" s="75"/>
      <c r="Z58" s="76">
        <f t="shared" si="11"/>
        <v>887264.93</v>
      </c>
      <c r="AA58" s="9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</row>
    <row r="59" spans="1:41" s="78" customFormat="1" ht="12.75" x14ac:dyDescent="0.2">
      <c r="A59" s="62">
        <v>123</v>
      </c>
      <c r="B59" s="62" t="s">
        <v>86</v>
      </c>
      <c r="C59" s="62" t="b">
        <f t="shared" si="1"/>
        <v>1</v>
      </c>
      <c r="D59" s="63">
        <v>123</v>
      </c>
      <c r="E59" s="77" t="s">
        <v>86</v>
      </c>
      <c r="F59" s="65">
        <v>154.23060000000001</v>
      </c>
      <c r="G59" s="66">
        <f t="shared" si="2"/>
        <v>632345.46</v>
      </c>
      <c r="H59" s="66">
        <v>55.998800000000003</v>
      </c>
      <c r="I59" s="66">
        <f t="shared" si="3"/>
        <v>128797.24</v>
      </c>
      <c r="J59" s="66">
        <v>27.3552</v>
      </c>
      <c r="K59" s="66">
        <f t="shared" si="4"/>
        <v>57445.919999999998</v>
      </c>
      <c r="L59" s="66">
        <v>2</v>
      </c>
      <c r="M59" s="66">
        <f t="shared" si="5"/>
        <v>1600</v>
      </c>
      <c r="N59" s="67">
        <f t="shared" si="12"/>
        <v>820188.62</v>
      </c>
      <c r="O59" s="68">
        <v>247833</v>
      </c>
      <c r="P59" s="66">
        <v>175541064.25</v>
      </c>
      <c r="Q59" s="69">
        <v>3134729.0343999998</v>
      </c>
      <c r="R59" s="69">
        <f t="shared" si="6"/>
        <v>5890.9606991578385</v>
      </c>
      <c r="S59" s="67">
        <v>329886.73</v>
      </c>
      <c r="T59" s="70">
        <f t="shared" si="7"/>
        <v>902242.35</v>
      </c>
      <c r="U59" s="71">
        <v>934023.49</v>
      </c>
      <c r="V59" s="72">
        <f t="shared" si="8"/>
        <v>971384.42960000003</v>
      </c>
      <c r="W59" s="73">
        <f t="shared" si="9"/>
        <v>69142.079600000056</v>
      </c>
      <c r="X59" s="74">
        <f t="shared" si="10"/>
        <v>971384.43</v>
      </c>
      <c r="Y59" s="75"/>
      <c r="Z59" s="76">
        <f t="shared" si="11"/>
        <v>1219217.43</v>
      </c>
      <c r="AA59" s="9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</row>
    <row r="60" spans="1:41" s="78" customFormat="1" ht="12.75" x14ac:dyDescent="0.2">
      <c r="A60" s="62">
        <v>125</v>
      </c>
      <c r="B60" s="62" t="s">
        <v>87</v>
      </c>
      <c r="C60" s="62" t="b">
        <f t="shared" si="1"/>
        <v>1</v>
      </c>
      <c r="D60" s="63">
        <v>125</v>
      </c>
      <c r="E60" s="77" t="s">
        <v>87</v>
      </c>
      <c r="F60" s="65">
        <v>560.95270000000005</v>
      </c>
      <c r="G60" s="66">
        <f t="shared" si="2"/>
        <v>2299906.0699999998</v>
      </c>
      <c r="H60" s="66">
        <v>91.522499999999994</v>
      </c>
      <c r="I60" s="66">
        <f t="shared" si="3"/>
        <v>210501.75</v>
      </c>
      <c r="J60" s="66">
        <v>130.00450000000001</v>
      </c>
      <c r="K60" s="66">
        <f t="shared" si="4"/>
        <v>273009.45</v>
      </c>
      <c r="L60" s="66">
        <v>2</v>
      </c>
      <c r="M60" s="66">
        <f t="shared" si="5"/>
        <v>1600</v>
      </c>
      <c r="N60" s="67">
        <f t="shared" si="12"/>
        <v>2785017.27</v>
      </c>
      <c r="O60" s="68">
        <v>869238</v>
      </c>
      <c r="P60" s="66">
        <v>625170933.15318203</v>
      </c>
      <c r="Q60" s="69">
        <v>6830789.5124000004</v>
      </c>
      <c r="R60" s="69">
        <f t="shared" si="6"/>
        <v>0</v>
      </c>
      <c r="S60" s="67">
        <v>0</v>
      </c>
      <c r="T60" s="70">
        <f t="shared" si="7"/>
        <v>1915779.27</v>
      </c>
      <c r="U60" s="71">
        <v>2662309.0499999998</v>
      </c>
      <c r="V60" s="72">
        <f t="shared" si="8"/>
        <v>2768801.412</v>
      </c>
      <c r="W60" s="73">
        <f t="shared" si="9"/>
        <v>853022.14199999999</v>
      </c>
      <c r="X60" s="74">
        <f t="shared" si="10"/>
        <v>2768801.41</v>
      </c>
      <c r="Y60" s="75"/>
      <c r="Z60" s="76">
        <f t="shared" si="11"/>
        <v>3638039.41</v>
      </c>
      <c r="AA60" s="9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</row>
    <row r="61" spans="1:41" s="78" customFormat="1" ht="12.75" x14ac:dyDescent="0.2">
      <c r="A61" s="62">
        <v>127</v>
      </c>
      <c r="B61" s="62" t="s">
        <v>88</v>
      </c>
      <c r="C61" s="62" t="b">
        <f t="shared" si="1"/>
        <v>1</v>
      </c>
      <c r="D61" s="63">
        <v>127</v>
      </c>
      <c r="E61" s="77" t="s">
        <v>88</v>
      </c>
      <c r="F61" s="65">
        <v>664.80790000000002</v>
      </c>
      <c r="G61" s="66">
        <f t="shared" si="2"/>
        <v>2725712.39</v>
      </c>
      <c r="H61" s="66">
        <v>91.518199999999993</v>
      </c>
      <c r="I61" s="66">
        <f t="shared" si="3"/>
        <v>210491.86</v>
      </c>
      <c r="J61" s="66">
        <v>142.3871</v>
      </c>
      <c r="K61" s="66">
        <f t="shared" si="4"/>
        <v>299012.90999999997</v>
      </c>
      <c r="L61" s="66">
        <v>1</v>
      </c>
      <c r="M61" s="66">
        <f t="shared" si="5"/>
        <v>800</v>
      </c>
      <c r="N61" s="67">
        <f t="shared" si="12"/>
        <v>3236017.16</v>
      </c>
      <c r="O61" s="68">
        <v>1171507</v>
      </c>
      <c r="P61" s="66">
        <v>919510826.81459296</v>
      </c>
      <c r="Q61" s="69">
        <v>10047300.1743</v>
      </c>
      <c r="R61" s="69">
        <f t="shared" si="6"/>
        <v>0</v>
      </c>
      <c r="S61" s="67">
        <v>0</v>
      </c>
      <c r="T61" s="70">
        <f t="shared" si="7"/>
        <v>2064510.1600000001</v>
      </c>
      <c r="U61" s="71">
        <v>2167249.4</v>
      </c>
      <c r="V61" s="72">
        <f t="shared" si="8"/>
        <v>2253939.3760000002</v>
      </c>
      <c r="W61" s="73">
        <f t="shared" si="9"/>
        <v>189429.21600000001</v>
      </c>
      <c r="X61" s="74">
        <f t="shared" si="10"/>
        <v>2253939.38</v>
      </c>
      <c r="Y61" s="75"/>
      <c r="Z61" s="76">
        <f t="shared" si="11"/>
        <v>3425446.38</v>
      </c>
      <c r="AA61" s="9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</row>
    <row r="62" spans="1:41" s="78" customFormat="1" ht="12.75" x14ac:dyDescent="0.2">
      <c r="A62" s="78">
        <v>129</v>
      </c>
      <c r="B62" s="78" t="s">
        <v>89</v>
      </c>
      <c r="C62" s="78" t="b">
        <f t="shared" si="1"/>
        <v>1</v>
      </c>
      <c r="D62" s="79">
        <v>129</v>
      </c>
      <c r="E62" s="77" t="s">
        <v>89</v>
      </c>
      <c r="F62" s="65">
        <v>176.49980000000002</v>
      </c>
      <c r="G62" s="66">
        <f t="shared" si="2"/>
        <v>723649.18</v>
      </c>
      <c r="H62" s="66">
        <v>69.902600000000007</v>
      </c>
      <c r="I62" s="66">
        <f t="shared" si="3"/>
        <v>160775.98000000001</v>
      </c>
      <c r="J62" s="66">
        <v>39.9467</v>
      </c>
      <c r="K62" s="66">
        <f t="shared" si="4"/>
        <v>83888.07</v>
      </c>
      <c r="L62" s="66">
        <v>0.89139999999999997</v>
      </c>
      <c r="M62" s="66">
        <f t="shared" si="5"/>
        <v>713.12</v>
      </c>
      <c r="N62" s="67">
        <f t="shared" si="12"/>
        <v>969026.35</v>
      </c>
      <c r="O62" s="68">
        <v>415791</v>
      </c>
      <c r="P62" s="66">
        <v>307738285.75238901</v>
      </c>
      <c r="Q62" s="69">
        <v>4402386.8318999996</v>
      </c>
      <c r="R62" s="69">
        <f t="shared" si="6"/>
        <v>3735.9424399092445</v>
      </c>
      <c r="S62" s="67">
        <v>261152.09</v>
      </c>
      <c r="T62" s="70">
        <f t="shared" si="7"/>
        <v>814387.44</v>
      </c>
      <c r="U62" s="71">
        <v>855418.12</v>
      </c>
      <c r="V62" s="72">
        <f t="shared" si="8"/>
        <v>889634.84480000008</v>
      </c>
      <c r="W62" s="73">
        <f t="shared" si="9"/>
        <v>75247.404800000135</v>
      </c>
      <c r="X62" s="74">
        <f t="shared" si="10"/>
        <v>889634.84</v>
      </c>
      <c r="Y62" s="75"/>
      <c r="Z62" s="76">
        <f t="shared" si="11"/>
        <v>1305425.8400000001</v>
      </c>
      <c r="AA62" s="9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</row>
    <row r="63" spans="1:41" s="78" customFormat="1" ht="12.75" x14ac:dyDescent="0.2">
      <c r="A63" s="78">
        <v>131</v>
      </c>
      <c r="B63" s="78" t="s">
        <v>90</v>
      </c>
      <c r="C63" s="78" t="b">
        <f t="shared" si="1"/>
        <v>1</v>
      </c>
      <c r="D63" s="79">
        <v>131</v>
      </c>
      <c r="E63" s="77" t="s">
        <v>90</v>
      </c>
      <c r="F63" s="65">
        <v>4568.0830999999998</v>
      </c>
      <c r="G63" s="66">
        <f t="shared" si="2"/>
        <v>18729140.710000001</v>
      </c>
      <c r="H63" s="66">
        <v>1048.3297</v>
      </c>
      <c r="I63" s="66">
        <f t="shared" si="3"/>
        <v>2411158.31</v>
      </c>
      <c r="J63" s="66">
        <v>1071.5237999999999</v>
      </c>
      <c r="K63" s="66">
        <f t="shared" si="4"/>
        <v>2250199.98</v>
      </c>
      <c r="L63" s="66">
        <v>40.924499999999995</v>
      </c>
      <c r="M63" s="66">
        <f t="shared" si="5"/>
        <v>32739.599999999999</v>
      </c>
      <c r="N63" s="67">
        <f t="shared" si="12"/>
        <v>23423238.600000001</v>
      </c>
      <c r="O63" s="68">
        <v>6702695</v>
      </c>
      <c r="P63" s="66">
        <v>4723465740.9188099</v>
      </c>
      <c r="Q63" s="69">
        <v>4505706.3068000004</v>
      </c>
      <c r="R63" s="69">
        <f t="shared" si="6"/>
        <v>3560.2992741691855</v>
      </c>
      <c r="S63" s="67">
        <v>3732367.47</v>
      </c>
      <c r="T63" s="70">
        <f t="shared" si="7"/>
        <v>20452911.07</v>
      </c>
      <c r="U63" s="71">
        <v>24175956.899999999</v>
      </c>
      <c r="V63" s="72">
        <f t="shared" si="8"/>
        <v>25142995.175999999</v>
      </c>
      <c r="W63" s="73">
        <f t="shared" si="9"/>
        <v>4690084.1059999987</v>
      </c>
      <c r="X63" s="74">
        <f t="shared" si="10"/>
        <v>25142995.18</v>
      </c>
      <c r="Y63" s="75"/>
      <c r="Z63" s="76">
        <f t="shared" si="11"/>
        <v>31845690.18</v>
      </c>
      <c r="AA63" s="9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</row>
    <row r="64" spans="1:41" s="78" customFormat="1" ht="12.75" x14ac:dyDescent="0.2">
      <c r="A64" s="78">
        <v>133</v>
      </c>
      <c r="B64" s="78" t="s">
        <v>91</v>
      </c>
      <c r="C64" s="78" t="b">
        <f t="shared" si="1"/>
        <v>1</v>
      </c>
      <c r="D64" s="79">
        <v>133</v>
      </c>
      <c r="E64" s="77" t="s">
        <v>91</v>
      </c>
      <c r="F64" s="65">
        <v>0</v>
      </c>
      <c r="G64" s="66">
        <f t="shared" si="2"/>
        <v>0</v>
      </c>
      <c r="H64" s="66">
        <v>0</v>
      </c>
      <c r="I64" s="66">
        <f t="shared" si="3"/>
        <v>0</v>
      </c>
      <c r="J64" s="66">
        <v>0</v>
      </c>
      <c r="K64" s="66">
        <f t="shared" si="4"/>
        <v>0</v>
      </c>
      <c r="L64" s="66">
        <v>0</v>
      </c>
      <c r="M64" s="66">
        <f t="shared" si="5"/>
        <v>0</v>
      </c>
      <c r="N64" s="67">
        <f t="shared" si="12"/>
        <v>0</v>
      </c>
      <c r="O64" s="68">
        <v>1825</v>
      </c>
      <c r="P64" s="66">
        <v>1267208.5036907301</v>
      </c>
      <c r="Q64" s="69">
        <v>0</v>
      </c>
      <c r="R64" s="69" t="str">
        <f t="shared" si="6"/>
        <v/>
      </c>
      <c r="S64" s="67">
        <v>0</v>
      </c>
      <c r="T64" s="70">
        <f t="shared" si="7"/>
        <v>0</v>
      </c>
      <c r="U64" s="71">
        <v>0</v>
      </c>
      <c r="V64" s="72">
        <f t="shared" si="8"/>
        <v>0</v>
      </c>
      <c r="W64" s="73">
        <f t="shared" si="9"/>
        <v>0</v>
      </c>
      <c r="X64" s="74">
        <f t="shared" si="10"/>
        <v>0</v>
      </c>
      <c r="Y64" s="75"/>
      <c r="Z64" s="76">
        <f t="shared" si="11"/>
        <v>1825</v>
      </c>
      <c r="AA64" s="9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</row>
    <row r="65" spans="1:41" s="78" customFormat="1" ht="12.75" x14ac:dyDescent="0.2">
      <c r="A65" s="78">
        <v>134</v>
      </c>
      <c r="B65" s="78" t="s">
        <v>92</v>
      </c>
      <c r="C65" s="78" t="b">
        <f t="shared" si="1"/>
        <v>1</v>
      </c>
      <c r="D65" s="79">
        <v>134</v>
      </c>
      <c r="E65" s="77" t="s">
        <v>92</v>
      </c>
      <c r="F65" s="65">
        <v>0</v>
      </c>
      <c r="G65" s="66">
        <f t="shared" si="2"/>
        <v>0</v>
      </c>
      <c r="H65" s="66">
        <v>0</v>
      </c>
      <c r="I65" s="66">
        <f t="shared" si="3"/>
        <v>0</v>
      </c>
      <c r="J65" s="66">
        <v>0</v>
      </c>
      <c r="K65" s="66">
        <f t="shared" si="4"/>
        <v>0</v>
      </c>
      <c r="L65" s="66">
        <v>0</v>
      </c>
      <c r="M65" s="66">
        <f t="shared" si="5"/>
        <v>0</v>
      </c>
      <c r="N65" s="67">
        <f t="shared" si="12"/>
        <v>0</v>
      </c>
      <c r="O65" s="68">
        <v>14591</v>
      </c>
      <c r="P65" s="66">
        <v>33091226.693125401</v>
      </c>
      <c r="Q65" s="69">
        <v>0</v>
      </c>
      <c r="R65" s="69" t="str">
        <f t="shared" si="6"/>
        <v/>
      </c>
      <c r="S65" s="67">
        <v>0</v>
      </c>
      <c r="T65" s="70">
        <f t="shared" si="7"/>
        <v>0</v>
      </c>
      <c r="U65" s="71">
        <v>0</v>
      </c>
      <c r="V65" s="72">
        <f t="shared" si="8"/>
        <v>0</v>
      </c>
      <c r="W65" s="73">
        <f t="shared" si="9"/>
        <v>0</v>
      </c>
      <c r="X65" s="74">
        <f t="shared" si="10"/>
        <v>0</v>
      </c>
      <c r="Y65" s="75"/>
      <c r="Z65" s="76">
        <f t="shared" si="11"/>
        <v>14591</v>
      </c>
      <c r="AA65" s="9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</row>
    <row r="66" spans="1:41" s="78" customFormat="1" ht="12.75" x14ac:dyDescent="0.2">
      <c r="A66" s="78">
        <v>139</v>
      </c>
      <c r="B66" s="78" t="s">
        <v>93</v>
      </c>
      <c r="C66" s="78" t="b">
        <f t="shared" si="1"/>
        <v>1</v>
      </c>
      <c r="D66" s="79">
        <v>139</v>
      </c>
      <c r="E66" s="77" t="s">
        <v>93</v>
      </c>
      <c r="F66" s="65">
        <v>34.283200000000001</v>
      </c>
      <c r="G66" s="66">
        <f t="shared" si="2"/>
        <v>140561.12</v>
      </c>
      <c r="H66" s="66">
        <v>13.622199999999999</v>
      </c>
      <c r="I66" s="66">
        <f t="shared" si="3"/>
        <v>31331.06</v>
      </c>
      <c r="J66" s="66">
        <v>9.6832999999999991</v>
      </c>
      <c r="K66" s="66">
        <f t="shared" si="4"/>
        <v>20334.93</v>
      </c>
      <c r="L66" s="66">
        <v>1.7665999999999999</v>
      </c>
      <c r="M66" s="66">
        <f t="shared" si="5"/>
        <v>1413.28</v>
      </c>
      <c r="N66" s="67">
        <f t="shared" si="12"/>
        <v>193640.38999999998</v>
      </c>
      <c r="O66" s="68">
        <v>86276</v>
      </c>
      <c r="P66" s="66">
        <v>61383017.602282897</v>
      </c>
      <c r="Q66" s="69">
        <v>4506101.6283999998</v>
      </c>
      <c r="R66" s="69">
        <f t="shared" si="6"/>
        <v>3559.6269325072308</v>
      </c>
      <c r="S66" s="67">
        <v>48489.95</v>
      </c>
      <c r="T66" s="70">
        <f t="shared" si="7"/>
        <v>155854.33999999997</v>
      </c>
      <c r="U66" s="71">
        <v>264571.82</v>
      </c>
      <c r="V66" s="72">
        <f t="shared" si="8"/>
        <v>275154.69280000002</v>
      </c>
      <c r="W66" s="73">
        <f t="shared" si="9"/>
        <v>119300.35280000005</v>
      </c>
      <c r="X66" s="74">
        <f t="shared" si="10"/>
        <v>275154.69</v>
      </c>
      <c r="Y66" s="75"/>
      <c r="Z66" s="76">
        <f t="shared" si="11"/>
        <v>361430.69</v>
      </c>
      <c r="AA66" s="9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</row>
    <row r="67" spans="1:41" s="78" customFormat="1" ht="12.75" x14ac:dyDescent="0.2">
      <c r="A67" s="78">
        <v>141</v>
      </c>
      <c r="B67" s="78" t="s">
        <v>94</v>
      </c>
      <c r="C67" s="78" t="b">
        <f t="shared" si="1"/>
        <v>1</v>
      </c>
      <c r="D67" s="79">
        <v>141</v>
      </c>
      <c r="E67" s="77" t="s">
        <v>94</v>
      </c>
      <c r="F67" s="65">
        <v>3421.1266999999998</v>
      </c>
      <c r="G67" s="66">
        <f t="shared" si="2"/>
        <v>14026619.470000001</v>
      </c>
      <c r="H67" s="66">
        <v>1023.3961</v>
      </c>
      <c r="I67" s="66">
        <f t="shared" si="3"/>
        <v>2353811.0299999998</v>
      </c>
      <c r="J67" s="66">
        <v>750.21050000000002</v>
      </c>
      <c r="K67" s="66">
        <f t="shared" si="4"/>
        <v>1575442.05</v>
      </c>
      <c r="L67" s="66">
        <v>110.4609</v>
      </c>
      <c r="M67" s="66">
        <f t="shared" si="5"/>
        <v>88368.72</v>
      </c>
      <c r="N67" s="67">
        <f t="shared" si="12"/>
        <v>18044241.27</v>
      </c>
      <c r="O67" s="68">
        <v>7120667</v>
      </c>
      <c r="P67" s="66">
        <v>5051014116.7362604</v>
      </c>
      <c r="Q67" s="69">
        <v>4935541.6897999998</v>
      </c>
      <c r="R67" s="69">
        <f t="shared" si="6"/>
        <v>2829.5791238602533</v>
      </c>
      <c r="S67" s="67">
        <v>2895780.24</v>
      </c>
      <c r="T67" s="70">
        <f t="shared" si="7"/>
        <v>13819354.51</v>
      </c>
      <c r="U67" s="71">
        <v>10191730.32</v>
      </c>
      <c r="V67" s="72">
        <f t="shared" si="8"/>
        <v>10599399.5328</v>
      </c>
      <c r="W67" s="73">
        <f t="shared" si="9"/>
        <v>0</v>
      </c>
      <c r="X67" s="74">
        <f t="shared" si="10"/>
        <v>13819354.51</v>
      </c>
      <c r="Y67" s="75"/>
      <c r="Z67" s="76">
        <f t="shared" si="11"/>
        <v>20940021.510000002</v>
      </c>
      <c r="AA67" s="9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</row>
    <row r="68" spans="1:41" s="78" customFormat="1" ht="12.75" x14ac:dyDescent="0.2">
      <c r="A68" s="78">
        <v>143</v>
      </c>
      <c r="B68" s="78" t="s">
        <v>95</v>
      </c>
      <c r="C68" s="78" t="b">
        <f t="shared" si="1"/>
        <v>1</v>
      </c>
      <c r="D68" s="79">
        <v>143</v>
      </c>
      <c r="E68" s="80" t="s">
        <v>95</v>
      </c>
      <c r="F68" s="65">
        <v>135.6215</v>
      </c>
      <c r="G68" s="66">
        <f t="shared" si="2"/>
        <v>556048.15</v>
      </c>
      <c r="H68" s="66">
        <v>32.824399999999997</v>
      </c>
      <c r="I68" s="66">
        <f t="shared" si="3"/>
        <v>75496.12</v>
      </c>
      <c r="J68" s="66">
        <v>25.160899999999998</v>
      </c>
      <c r="K68" s="66">
        <f t="shared" si="4"/>
        <v>52837.89</v>
      </c>
      <c r="L68" s="66">
        <v>1.8934</v>
      </c>
      <c r="M68" s="66">
        <f t="shared" si="5"/>
        <v>1514.72</v>
      </c>
      <c r="N68" s="67">
        <f t="shared" si="12"/>
        <v>685896.88</v>
      </c>
      <c r="O68" s="68">
        <v>460734</v>
      </c>
      <c r="P68" s="66">
        <v>325449717.03667003</v>
      </c>
      <c r="Q68" s="69">
        <v>9914871.7732999995</v>
      </c>
      <c r="R68" s="69">
        <f t="shared" si="6"/>
        <v>0</v>
      </c>
      <c r="S68" s="67">
        <v>0</v>
      </c>
      <c r="T68" s="70">
        <f t="shared" si="7"/>
        <v>225162.88</v>
      </c>
      <c r="U68" s="71">
        <v>175204.67</v>
      </c>
      <c r="V68" s="72">
        <f t="shared" si="8"/>
        <v>182212.85680000001</v>
      </c>
      <c r="W68" s="73">
        <f t="shared" si="9"/>
        <v>0</v>
      </c>
      <c r="X68" s="74">
        <f t="shared" si="10"/>
        <v>225162.88</v>
      </c>
      <c r="Y68" s="75"/>
      <c r="Z68" s="76">
        <f t="shared" si="11"/>
        <v>685896.88</v>
      </c>
      <c r="AA68" s="9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</row>
    <row r="69" spans="1:41" s="78" customFormat="1" ht="12.75" x14ac:dyDescent="0.2">
      <c r="A69" s="78">
        <v>147</v>
      </c>
      <c r="B69" s="78" t="s">
        <v>96</v>
      </c>
      <c r="C69" s="78" t="b">
        <f t="shared" si="1"/>
        <v>1</v>
      </c>
      <c r="D69" s="79">
        <v>147</v>
      </c>
      <c r="E69" s="77" t="s">
        <v>96</v>
      </c>
      <c r="F69" s="65">
        <v>27.870200000000001</v>
      </c>
      <c r="G69" s="66">
        <f t="shared" si="2"/>
        <v>114267.82</v>
      </c>
      <c r="H69" s="66">
        <v>6.0284000000000004</v>
      </c>
      <c r="I69" s="66">
        <f t="shared" si="3"/>
        <v>13865.32</v>
      </c>
      <c r="J69" s="66">
        <v>5.8418000000000001</v>
      </c>
      <c r="K69" s="66">
        <f t="shared" si="4"/>
        <v>12267.78</v>
      </c>
      <c r="L69" s="66">
        <v>0</v>
      </c>
      <c r="M69" s="66">
        <f t="shared" si="5"/>
        <v>0</v>
      </c>
      <c r="N69" s="67">
        <f t="shared" si="12"/>
        <v>140400.92000000001</v>
      </c>
      <c r="O69" s="68">
        <v>59488</v>
      </c>
      <c r="P69" s="66">
        <v>104632280.582487</v>
      </c>
      <c r="Q69" s="69">
        <v>17356559.050900001</v>
      </c>
      <c r="R69" s="69">
        <f t="shared" si="6"/>
        <v>0</v>
      </c>
      <c r="S69" s="67">
        <v>0</v>
      </c>
      <c r="T69" s="70">
        <f t="shared" si="7"/>
        <v>80912.920000000013</v>
      </c>
      <c r="U69" s="71">
        <v>110708.85</v>
      </c>
      <c r="V69" s="72">
        <f t="shared" si="8"/>
        <v>115137.20400000001</v>
      </c>
      <c r="W69" s="73">
        <f t="shared" si="9"/>
        <v>34224.284</v>
      </c>
      <c r="X69" s="74">
        <f t="shared" si="10"/>
        <v>115137.2</v>
      </c>
      <c r="Y69" s="75"/>
      <c r="Z69" s="76">
        <f t="shared" si="11"/>
        <v>174625.2</v>
      </c>
      <c r="AA69" s="9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</row>
    <row r="70" spans="1:41" s="78" customFormat="1" ht="12.75" x14ac:dyDescent="0.2">
      <c r="A70" s="78">
        <v>149</v>
      </c>
      <c r="B70" s="78" t="s">
        <v>97</v>
      </c>
      <c r="C70" s="78" t="b">
        <f t="shared" si="1"/>
        <v>1</v>
      </c>
      <c r="D70" s="79">
        <v>149</v>
      </c>
      <c r="E70" s="77" t="s">
        <v>97</v>
      </c>
      <c r="F70" s="65">
        <v>470.5027</v>
      </c>
      <c r="G70" s="66">
        <f t="shared" si="2"/>
        <v>1929061.07</v>
      </c>
      <c r="H70" s="66">
        <v>29.7056</v>
      </c>
      <c r="I70" s="66">
        <f t="shared" si="3"/>
        <v>68322.880000000005</v>
      </c>
      <c r="J70" s="66">
        <v>81.563699999999997</v>
      </c>
      <c r="K70" s="66">
        <f t="shared" si="4"/>
        <v>171283.77</v>
      </c>
      <c r="L70" s="66">
        <v>0</v>
      </c>
      <c r="M70" s="66">
        <f t="shared" si="5"/>
        <v>0</v>
      </c>
      <c r="N70" s="67">
        <f t="shared" si="12"/>
        <v>2168667.7200000002</v>
      </c>
      <c r="O70" s="68">
        <v>703348</v>
      </c>
      <c r="P70" s="66">
        <v>522283548.65823799</v>
      </c>
      <c r="Q70" s="69">
        <v>17581989.546</v>
      </c>
      <c r="R70" s="69">
        <f t="shared" si="6"/>
        <v>0</v>
      </c>
      <c r="S70" s="67">
        <v>0</v>
      </c>
      <c r="T70" s="70">
        <f t="shared" si="7"/>
        <v>1465319.7200000002</v>
      </c>
      <c r="U70" s="71">
        <v>1351766.93</v>
      </c>
      <c r="V70" s="72">
        <f t="shared" si="8"/>
        <v>1405837.6072</v>
      </c>
      <c r="W70" s="73">
        <f t="shared" si="9"/>
        <v>0</v>
      </c>
      <c r="X70" s="74">
        <f t="shared" si="10"/>
        <v>1465319.72</v>
      </c>
      <c r="Y70" s="75"/>
      <c r="Z70" s="76">
        <f t="shared" si="11"/>
        <v>2168667.7200000002</v>
      </c>
      <c r="AA70" s="9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</row>
    <row r="71" spans="1:41" s="78" customFormat="1" ht="12.75" x14ac:dyDescent="0.2">
      <c r="A71" s="78">
        <v>151</v>
      </c>
      <c r="B71" s="78" t="s">
        <v>98</v>
      </c>
      <c r="C71" s="78" t="b">
        <f t="shared" si="1"/>
        <v>1</v>
      </c>
      <c r="D71" s="79">
        <v>151</v>
      </c>
      <c r="E71" s="77" t="s">
        <v>98</v>
      </c>
      <c r="F71" s="65">
        <v>907.15530000000001</v>
      </c>
      <c r="G71" s="66">
        <f t="shared" si="2"/>
        <v>3719336.73</v>
      </c>
      <c r="H71" s="66">
        <v>51.991</v>
      </c>
      <c r="I71" s="66">
        <f t="shared" si="3"/>
        <v>119579.3</v>
      </c>
      <c r="J71" s="66">
        <v>138.41839999999999</v>
      </c>
      <c r="K71" s="66">
        <f t="shared" si="4"/>
        <v>290678.64</v>
      </c>
      <c r="L71" s="66">
        <v>17.795000000000002</v>
      </c>
      <c r="M71" s="66">
        <f t="shared" si="5"/>
        <v>14236</v>
      </c>
      <c r="N71" s="67">
        <f t="shared" si="12"/>
        <v>4143830.67</v>
      </c>
      <c r="O71" s="68">
        <v>2431391</v>
      </c>
      <c r="P71" s="66">
        <v>1799956128.8201001</v>
      </c>
      <c r="Q71" s="69">
        <v>34620532.9542</v>
      </c>
      <c r="R71" s="69">
        <f t="shared" si="6"/>
        <v>0</v>
      </c>
      <c r="S71" s="67">
        <v>0</v>
      </c>
      <c r="T71" s="70">
        <f t="shared" si="7"/>
        <v>1712439.67</v>
      </c>
      <c r="U71" s="71">
        <v>1476723.72</v>
      </c>
      <c r="V71" s="72">
        <f t="shared" si="8"/>
        <v>1535792.6688000001</v>
      </c>
      <c r="W71" s="73">
        <f t="shared" si="9"/>
        <v>0</v>
      </c>
      <c r="X71" s="74">
        <f t="shared" si="10"/>
        <v>1712439.67</v>
      </c>
      <c r="Y71" s="75"/>
      <c r="Z71" s="76">
        <f t="shared" si="11"/>
        <v>4143830.67</v>
      </c>
      <c r="AA71" s="9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</row>
    <row r="72" spans="1:41" s="78" customFormat="1" ht="12.75" x14ac:dyDescent="0.2">
      <c r="A72" s="78">
        <v>153</v>
      </c>
      <c r="B72" s="78" t="s">
        <v>99</v>
      </c>
      <c r="C72" s="78" t="b">
        <f t="shared" si="1"/>
        <v>1</v>
      </c>
      <c r="D72" s="79">
        <v>153</v>
      </c>
      <c r="E72" s="77" t="s">
        <v>99</v>
      </c>
      <c r="F72" s="65">
        <v>300.20139999999998</v>
      </c>
      <c r="G72" s="66">
        <f t="shared" si="2"/>
        <v>1230825.74</v>
      </c>
      <c r="H72" s="66">
        <v>23.652200000000001</v>
      </c>
      <c r="I72" s="66">
        <f t="shared" si="3"/>
        <v>54400.06</v>
      </c>
      <c r="J72" s="66">
        <v>62.113299999999995</v>
      </c>
      <c r="K72" s="66">
        <f t="shared" si="4"/>
        <v>130437.93</v>
      </c>
      <c r="L72" s="66">
        <v>1.1444000000000001</v>
      </c>
      <c r="M72" s="66">
        <f t="shared" si="5"/>
        <v>915.52</v>
      </c>
      <c r="N72" s="67">
        <f t="shared" si="12"/>
        <v>1416579.25</v>
      </c>
      <c r="O72" s="68">
        <v>657387</v>
      </c>
      <c r="P72" s="66">
        <v>488798970.74934399</v>
      </c>
      <c r="Q72" s="69">
        <v>20666110.160999998</v>
      </c>
      <c r="R72" s="69">
        <f t="shared" si="6"/>
        <v>0</v>
      </c>
      <c r="S72" s="67">
        <v>0</v>
      </c>
      <c r="T72" s="70">
        <f t="shared" si="7"/>
        <v>759192.25</v>
      </c>
      <c r="U72" s="71">
        <v>694133.83</v>
      </c>
      <c r="V72" s="72">
        <f t="shared" si="8"/>
        <v>721899.18319999997</v>
      </c>
      <c r="W72" s="73">
        <f t="shared" si="9"/>
        <v>0</v>
      </c>
      <c r="X72" s="74">
        <f t="shared" si="10"/>
        <v>759192.25</v>
      </c>
      <c r="Y72" s="75"/>
      <c r="Z72" s="76">
        <f t="shared" si="11"/>
        <v>1416579.25</v>
      </c>
      <c r="AA72" s="9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</row>
    <row r="73" spans="1:41" s="78" customFormat="1" ht="12.75" x14ac:dyDescent="0.2">
      <c r="A73" s="78">
        <v>155</v>
      </c>
      <c r="B73" s="78" t="s">
        <v>100</v>
      </c>
      <c r="C73" s="78" t="b">
        <f t="shared" ref="C73:C136" si="13">B73=E73</f>
        <v>1</v>
      </c>
      <c r="D73" s="79">
        <v>155</v>
      </c>
      <c r="E73" s="77" t="s">
        <v>100</v>
      </c>
      <c r="F73" s="65">
        <v>22.342700000000001</v>
      </c>
      <c r="G73" s="66">
        <f t="shared" ref="G73:G136" si="14">ROUND(F73*G$5,2)</f>
        <v>91605.07</v>
      </c>
      <c r="H73" s="66">
        <v>4</v>
      </c>
      <c r="I73" s="66">
        <f t="shared" ref="I73:I136" si="15">ROUND(H73*I$5,2)</f>
        <v>9200</v>
      </c>
      <c r="J73" s="66">
        <v>2</v>
      </c>
      <c r="K73" s="66">
        <f t="shared" ref="K73:K136" si="16">ROUND(J73*$K$5,2)</f>
        <v>4200</v>
      </c>
      <c r="L73" s="66">
        <v>0</v>
      </c>
      <c r="M73" s="66">
        <f t="shared" ref="M73:M136" si="17">ROUND(L73*$M$5,2)</f>
        <v>0</v>
      </c>
      <c r="N73" s="67">
        <f t="shared" si="12"/>
        <v>105005.07</v>
      </c>
      <c r="O73" s="68">
        <v>150305</v>
      </c>
      <c r="P73" s="66">
        <v>106308228.657132</v>
      </c>
      <c r="Q73" s="69">
        <v>26577057.164299998</v>
      </c>
      <c r="R73" s="69">
        <f t="shared" ref="R73:R136" si="18">IFERROR(S73/H73,"")</f>
        <v>0</v>
      </c>
      <c r="S73" s="67">
        <v>0</v>
      </c>
      <c r="T73" s="70">
        <f t="shared" ref="T73:T136" si="19">IF(N73&gt;O73,N73-O73+S73,0)</f>
        <v>0</v>
      </c>
      <c r="U73" s="71">
        <v>0</v>
      </c>
      <c r="V73" s="72">
        <f t="shared" ref="V73:V136" si="20">U73*$V$5</f>
        <v>0</v>
      </c>
      <c r="W73" s="73">
        <f t="shared" ref="W73:W136" si="21">MAX(T73,V73)-T73</f>
        <v>0</v>
      </c>
      <c r="X73" s="74">
        <f t="shared" ref="X73:X136" si="22">ROUND(W73+T73,2)</f>
        <v>0</v>
      </c>
      <c r="Y73" s="75"/>
      <c r="Z73" s="76">
        <f t="shared" ref="Z73:Z136" si="23">ROUND(X73+O73,2)</f>
        <v>150305</v>
      </c>
      <c r="AA73" s="9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</row>
    <row r="74" spans="1:41" s="78" customFormat="1" ht="12.75" x14ac:dyDescent="0.2">
      <c r="A74" s="78">
        <v>159</v>
      </c>
      <c r="B74" s="78" t="s">
        <v>101</v>
      </c>
      <c r="C74" s="78" t="b">
        <f t="shared" si="13"/>
        <v>1</v>
      </c>
      <c r="D74" s="79">
        <v>159</v>
      </c>
      <c r="E74" s="77" t="s">
        <v>101</v>
      </c>
      <c r="F74" s="65">
        <v>28</v>
      </c>
      <c r="G74" s="66">
        <f t="shared" si="14"/>
        <v>114800</v>
      </c>
      <c r="H74" s="66">
        <v>13</v>
      </c>
      <c r="I74" s="66">
        <f t="shared" si="15"/>
        <v>29900</v>
      </c>
      <c r="J74" s="66">
        <v>5</v>
      </c>
      <c r="K74" s="66">
        <f t="shared" si="16"/>
        <v>10500</v>
      </c>
      <c r="L74" s="66">
        <v>0</v>
      </c>
      <c r="M74" s="66">
        <f t="shared" si="17"/>
        <v>0</v>
      </c>
      <c r="N74" s="67">
        <f t="shared" ref="N74:N137" si="24">G74+I74+K74+M74</f>
        <v>155200</v>
      </c>
      <c r="O74" s="68">
        <v>213385</v>
      </c>
      <c r="P74" s="66">
        <v>149780782.07531399</v>
      </c>
      <c r="Q74" s="69">
        <v>11521598.621200001</v>
      </c>
      <c r="R74" s="69">
        <f t="shared" si="18"/>
        <v>0</v>
      </c>
      <c r="S74" s="67">
        <v>0</v>
      </c>
      <c r="T74" s="70">
        <f t="shared" si="19"/>
        <v>0</v>
      </c>
      <c r="U74" s="71">
        <v>0</v>
      </c>
      <c r="V74" s="72">
        <f t="shared" si="20"/>
        <v>0</v>
      </c>
      <c r="W74" s="73">
        <f t="shared" si="21"/>
        <v>0</v>
      </c>
      <c r="X74" s="74">
        <f t="shared" si="22"/>
        <v>0</v>
      </c>
      <c r="Y74" s="75"/>
      <c r="Z74" s="76">
        <f t="shared" si="23"/>
        <v>213385</v>
      </c>
      <c r="AA74" s="9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</row>
    <row r="75" spans="1:41" s="78" customFormat="1" ht="12.75" x14ac:dyDescent="0.2">
      <c r="A75" s="78">
        <v>161</v>
      </c>
      <c r="B75" s="78" t="s">
        <v>102</v>
      </c>
      <c r="C75" s="78" t="b">
        <f t="shared" si="13"/>
        <v>1</v>
      </c>
      <c r="D75" s="79">
        <v>161</v>
      </c>
      <c r="E75" s="77" t="s">
        <v>102</v>
      </c>
      <c r="F75" s="65">
        <v>194.90780000000001</v>
      </c>
      <c r="G75" s="66">
        <f t="shared" si="14"/>
        <v>799121.98</v>
      </c>
      <c r="H75" s="66">
        <v>87.091300000000004</v>
      </c>
      <c r="I75" s="66">
        <f t="shared" si="15"/>
        <v>200309.99</v>
      </c>
      <c r="J75" s="66">
        <v>33.108700000000006</v>
      </c>
      <c r="K75" s="66">
        <f t="shared" si="16"/>
        <v>69528.27</v>
      </c>
      <c r="L75" s="66">
        <v>0</v>
      </c>
      <c r="M75" s="66">
        <f t="shared" si="17"/>
        <v>0</v>
      </c>
      <c r="N75" s="67">
        <f t="shared" si="24"/>
        <v>1068960.24</v>
      </c>
      <c r="O75" s="68">
        <v>379995</v>
      </c>
      <c r="P75" s="66">
        <v>271477032.36052901</v>
      </c>
      <c r="Q75" s="69">
        <v>3117154.4386</v>
      </c>
      <c r="R75" s="69">
        <f t="shared" si="18"/>
        <v>5920.8374430052136</v>
      </c>
      <c r="S75" s="67">
        <v>515653.43</v>
      </c>
      <c r="T75" s="70">
        <f t="shared" si="19"/>
        <v>1204618.67</v>
      </c>
      <c r="U75" s="71">
        <v>964490.31</v>
      </c>
      <c r="V75" s="72">
        <f t="shared" si="20"/>
        <v>1003069.9224</v>
      </c>
      <c r="W75" s="73">
        <f t="shared" si="21"/>
        <v>0</v>
      </c>
      <c r="X75" s="74">
        <f t="shared" si="22"/>
        <v>1204618.67</v>
      </c>
      <c r="Y75" s="75"/>
      <c r="Z75" s="76">
        <f t="shared" si="23"/>
        <v>1584613.67</v>
      </c>
      <c r="AA75" s="9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</row>
    <row r="76" spans="1:41" s="78" customFormat="1" ht="12.75" x14ac:dyDescent="0.2">
      <c r="A76" s="78">
        <v>162</v>
      </c>
      <c r="B76" s="78" t="s">
        <v>103</v>
      </c>
      <c r="C76" s="78" t="b">
        <f t="shared" si="13"/>
        <v>1</v>
      </c>
      <c r="D76" s="79">
        <v>162</v>
      </c>
      <c r="E76" s="77" t="s">
        <v>103</v>
      </c>
      <c r="F76" s="65">
        <v>11.244400000000001</v>
      </c>
      <c r="G76" s="66">
        <f t="shared" si="14"/>
        <v>46102.04</v>
      </c>
      <c r="H76" s="66">
        <v>4.9000000000000004</v>
      </c>
      <c r="I76" s="66">
        <f t="shared" si="15"/>
        <v>11270</v>
      </c>
      <c r="J76" s="66">
        <v>1</v>
      </c>
      <c r="K76" s="66">
        <f t="shared" si="16"/>
        <v>2100</v>
      </c>
      <c r="L76" s="66">
        <v>0</v>
      </c>
      <c r="M76" s="66">
        <f t="shared" si="17"/>
        <v>0</v>
      </c>
      <c r="N76" s="67">
        <f t="shared" si="24"/>
        <v>59472.04</v>
      </c>
      <c r="O76" s="68">
        <v>30391</v>
      </c>
      <c r="P76" s="66">
        <v>21625182.1639487</v>
      </c>
      <c r="Q76" s="69">
        <v>4413302.4824000001</v>
      </c>
      <c r="R76" s="69">
        <f t="shared" si="18"/>
        <v>3717.3857142857137</v>
      </c>
      <c r="S76" s="67">
        <v>18215.189999999999</v>
      </c>
      <c r="T76" s="70">
        <f t="shared" si="19"/>
        <v>47296.229999999996</v>
      </c>
      <c r="U76" s="71">
        <v>49660.61</v>
      </c>
      <c r="V76" s="72">
        <f t="shared" si="20"/>
        <v>51647.034400000004</v>
      </c>
      <c r="W76" s="73">
        <f t="shared" si="21"/>
        <v>4350.8044000000082</v>
      </c>
      <c r="X76" s="74">
        <f t="shared" si="22"/>
        <v>51647.03</v>
      </c>
      <c r="Y76" s="75"/>
      <c r="Z76" s="76">
        <f t="shared" si="23"/>
        <v>82038.03</v>
      </c>
      <c r="AA76" s="9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</row>
    <row r="77" spans="1:41" s="78" customFormat="1" ht="12.75" x14ac:dyDescent="0.2">
      <c r="A77" s="78">
        <v>163</v>
      </c>
      <c r="B77" s="78" t="s">
        <v>104</v>
      </c>
      <c r="C77" s="78" t="b">
        <f t="shared" si="13"/>
        <v>1</v>
      </c>
      <c r="D77" s="79">
        <v>163</v>
      </c>
      <c r="E77" s="77" t="s">
        <v>104</v>
      </c>
      <c r="F77" s="65">
        <v>411.44800000000004</v>
      </c>
      <c r="G77" s="66">
        <f t="shared" si="14"/>
        <v>1686936.8</v>
      </c>
      <c r="H77" s="66">
        <v>120.6795</v>
      </c>
      <c r="I77" s="66">
        <f t="shared" si="15"/>
        <v>277562.84999999998</v>
      </c>
      <c r="J77" s="66">
        <v>102.5819</v>
      </c>
      <c r="K77" s="66">
        <f t="shared" si="16"/>
        <v>215421.99</v>
      </c>
      <c r="L77" s="66">
        <v>4.3499999999999996</v>
      </c>
      <c r="M77" s="66">
        <f t="shared" si="17"/>
        <v>3480</v>
      </c>
      <c r="N77" s="67">
        <f t="shared" si="24"/>
        <v>2183401.6399999997</v>
      </c>
      <c r="O77" s="68">
        <v>1167181</v>
      </c>
      <c r="P77" s="66">
        <v>824053224.26242197</v>
      </c>
      <c r="Q77" s="69">
        <v>6828444.1372999996</v>
      </c>
      <c r="R77" s="69">
        <f t="shared" si="18"/>
        <v>0</v>
      </c>
      <c r="S77" s="67">
        <v>0</v>
      </c>
      <c r="T77" s="70">
        <f t="shared" si="19"/>
        <v>1016220.6399999997</v>
      </c>
      <c r="U77" s="71">
        <v>947432.6</v>
      </c>
      <c r="V77" s="72">
        <f t="shared" si="20"/>
        <v>985329.90399999998</v>
      </c>
      <c r="W77" s="73">
        <f t="shared" si="21"/>
        <v>0</v>
      </c>
      <c r="X77" s="74">
        <f t="shared" si="22"/>
        <v>1016220.64</v>
      </c>
      <c r="Y77" s="75"/>
      <c r="Z77" s="76">
        <f t="shared" si="23"/>
        <v>2183401.64</v>
      </c>
      <c r="AA77" s="9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</row>
    <row r="78" spans="1:41" s="78" customFormat="1" ht="12.75" x14ac:dyDescent="0.2">
      <c r="A78" s="78">
        <v>165</v>
      </c>
      <c r="B78" s="78" t="s">
        <v>105</v>
      </c>
      <c r="C78" s="78" t="b">
        <f t="shared" si="13"/>
        <v>1</v>
      </c>
      <c r="D78" s="79">
        <v>165</v>
      </c>
      <c r="E78" s="77" t="s">
        <v>105</v>
      </c>
      <c r="F78" s="65">
        <v>835.26139999999998</v>
      </c>
      <c r="G78" s="66">
        <f t="shared" si="14"/>
        <v>3424571.74</v>
      </c>
      <c r="H78" s="66">
        <v>184.4606</v>
      </c>
      <c r="I78" s="66">
        <f t="shared" si="15"/>
        <v>424259.38</v>
      </c>
      <c r="J78" s="66">
        <v>146.453</v>
      </c>
      <c r="K78" s="66">
        <f t="shared" si="16"/>
        <v>307551.3</v>
      </c>
      <c r="L78" s="66">
        <v>6.8208000000000002</v>
      </c>
      <c r="M78" s="66">
        <f t="shared" si="17"/>
        <v>5456.64</v>
      </c>
      <c r="N78" s="67">
        <f t="shared" si="24"/>
        <v>4161839.06</v>
      </c>
      <c r="O78" s="68">
        <v>1720636</v>
      </c>
      <c r="P78" s="66">
        <v>1218722145.3687501</v>
      </c>
      <c r="Q78" s="69">
        <v>6606950.9985999996</v>
      </c>
      <c r="R78" s="69">
        <f t="shared" si="18"/>
        <v>0</v>
      </c>
      <c r="S78" s="67">
        <v>0</v>
      </c>
      <c r="T78" s="70">
        <f t="shared" si="19"/>
        <v>2441203.06</v>
      </c>
      <c r="U78" s="71">
        <v>3064152.24</v>
      </c>
      <c r="V78" s="72">
        <f t="shared" si="20"/>
        <v>3186718.3296000003</v>
      </c>
      <c r="W78" s="73">
        <f t="shared" si="21"/>
        <v>745515.26960000023</v>
      </c>
      <c r="X78" s="74">
        <f t="shared" si="22"/>
        <v>3186718.33</v>
      </c>
      <c r="Y78" s="75"/>
      <c r="Z78" s="76">
        <f t="shared" si="23"/>
        <v>4907354.33</v>
      </c>
      <c r="AA78" s="9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</row>
    <row r="79" spans="1:41" s="78" customFormat="1" ht="12.75" x14ac:dyDescent="0.2">
      <c r="A79" s="78">
        <v>167</v>
      </c>
      <c r="B79" s="78" t="s">
        <v>106</v>
      </c>
      <c r="C79" s="78" t="b">
        <f t="shared" si="13"/>
        <v>1</v>
      </c>
      <c r="D79" s="79">
        <v>167</v>
      </c>
      <c r="E79" s="77" t="s">
        <v>106</v>
      </c>
      <c r="F79" s="65">
        <v>555.68529999999998</v>
      </c>
      <c r="G79" s="66">
        <f t="shared" si="14"/>
        <v>2278309.73</v>
      </c>
      <c r="H79" s="66">
        <v>104.5951</v>
      </c>
      <c r="I79" s="66">
        <f t="shared" si="15"/>
        <v>240568.73</v>
      </c>
      <c r="J79" s="66">
        <v>106.8031</v>
      </c>
      <c r="K79" s="66">
        <f t="shared" si="16"/>
        <v>224286.51</v>
      </c>
      <c r="L79" s="66">
        <v>1</v>
      </c>
      <c r="M79" s="66">
        <f t="shared" si="17"/>
        <v>800</v>
      </c>
      <c r="N79" s="67">
        <f t="shared" si="24"/>
        <v>2743964.9699999997</v>
      </c>
      <c r="O79" s="68">
        <v>930389</v>
      </c>
      <c r="P79" s="66">
        <v>656354276.65008795</v>
      </c>
      <c r="Q79" s="69">
        <v>6275191.4444000004</v>
      </c>
      <c r="R79" s="69">
        <f t="shared" si="18"/>
        <v>552.17452825227952</v>
      </c>
      <c r="S79" s="67">
        <v>57754.75</v>
      </c>
      <c r="T79" s="70">
        <f t="shared" si="19"/>
        <v>1871330.7199999997</v>
      </c>
      <c r="U79" s="71">
        <v>2610703.12</v>
      </c>
      <c r="V79" s="72">
        <f t="shared" si="20"/>
        <v>2715131.2448</v>
      </c>
      <c r="W79" s="73">
        <f t="shared" si="21"/>
        <v>843800.52480000025</v>
      </c>
      <c r="X79" s="74">
        <f t="shared" si="22"/>
        <v>2715131.24</v>
      </c>
      <c r="Y79" s="75"/>
      <c r="Z79" s="76">
        <f t="shared" si="23"/>
        <v>3645520.24</v>
      </c>
      <c r="AA79" s="9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</row>
    <row r="80" spans="1:41" s="78" customFormat="1" ht="12.75" x14ac:dyDescent="0.2">
      <c r="A80" s="78">
        <v>171</v>
      </c>
      <c r="B80" s="78" t="s">
        <v>107</v>
      </c>
      <c r="C80" s="78" t="b">
        <f t="shared" si="13"/>
        <v>1</v>
      </c>
      <c r="D80" s="79">
        <v>171</v>
      </c>
      <c r="E80" s="77" t="s">
        <v>107</v>
      </c>
      <c r="F80" s="65">
        <v>19.0944</v>
      </c>
      <c r="G80" s="66">
        <f t="shared" si="14"/>
        <v>78287.039999999994</v>
      </c>
      <c r="H80" s="66">
        <v>1.0944</v>
      </c>
      <c r="I80" s="66">
        <f t="shared" si="15"/>
        <v>2517.12</v>
      </c>
      <c r="J80" s="66">
        <v>1</v>
      </c>
      <c r="K80" s="66">
        <f t="shared" si="16"/>
        <v>2100</v>
      </c>
      <c r="L80" s="66">
        <v>0</v>
      </c>
      <c r="M80" s="66">
        <f t="shared" si="17"/>
        <v>0</v>
      </c>
      <c r="N80" s="67">
        <f t="shared" si="24"/>
        <v>82904.159999999989</v>
      </c>
      <c r="O80" s="68">
        <v>163625</v>
      </c>
      <c r="P80" s="66">
        <v>126218133.692454</v>
      </c>
      <c r="Q80" s="69">
        <v>115330897.0143</v>
      </c>
      <c r="R80" s="69">
        <f t="shared" si="18"/>
        <v>0</v>
      </c>
      <c r="S80" s="67">
        <v>0</v>
      </c>
      <c r="T80" s="70">
        <f t="shared" si="19"/>
        <v>0</v>
      </c>
      <c r="U80" s="71">
        <v>0</v>
      </c>
      <c r="V80" s="72">
        <f t="shared" si="20"/>
        <v>0</v>
      </c>
      <c r="W80" s="73">
        <f t="shared" si="21"/>
        <v>0</v>
      </c>
      <c r="X80" s="74">
        <f t="shared" si="22"/>
        <v>0</v>
      </c>
      <c r="Y80" s="75"/>
      <c r="Z80" s="76">
        <f t="shared" si="23"/>
        <v>163625</v>
      </c>
      <c r="AA80" s="9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</row>
    <row r="81" spans="1:41" s="78" customFormat="1" ht="12.75" x14ac:dyDescent="0.2">
      <c r="A81" s="78">
        <v>173</v>
      </c>
      <c r="B81" s="78" t="s">
        <v>108</v>
      </c>
      <c r="C81" s="78" t="b">
        <f t="shared" si="13"/>
        <v>1</v>
      </c>
      <c r="D81" s="79">
        <v>173</v>
      </c>
      <c r="E81" s="77" t="s">
        <v>108</v>
      </c>
      <c r="F81" s="65">
        <v>1834.1876999999999</v>
      </c>
      <c r="G81" s="66">
        <f t="shared" si="14"/>
        <v>7520169.5700000003</v>
      </c>
      <c r="H81" s="66">
        <v>259.2364</v>
      </c>
      <c r="I81" s="66">
        <f t="shared" si="15"/>
        <v>596243.72</v>
      </c>
      <c r="J81" s="66">
        <v>346.91740000000004</v>
      </c>
      <c r="K81" s="66">
        <f t="shared" si="16"/>
        <v>728526.54</v>
      </c>
      <c r="L81" s="66">
        <v>29.9833</v>
      </c>
      <c r="M81" s="66">
        <f t="shared" si="17"/>
        <v>23986.639999999999</v>
      </c>
      <c r="N81" s="67">
        <f t="shared" si="24"/>
        <v>8868926.4700000007</v>
      </c>
      <c r="O81" s="68">
        <v>4107612</v>
      </c>
      <c r="P81" s="66">
        <v>2908870262.0580301</v>
      </c>
      <c r="Q81" s="69">
        <v>11220917.517999999</v>
      </c>
      <c r="R81" s="69">
        <f t="shared" si="18"/>
        <v>0</v>
      </c>
      <c r="S81" s="67">
        <v>0</v>
      </c>
      <c r="T81" s="70">
        <f t="shared" si="19"/>
        <v>4761314.4700000007</v>
      </c>
      <c r="U81" s="71">
        <v>4125955.82</v>
      </c>
      <c r="V81" s="72">
        <f t="shared" si="20"/>
        <v>4290994.0527999997</v>
      </c>
      <c r="W81" s="73">
        <f t="shared" si="21"/>
        <v>0</v>
      </c>
      <c r="X81" s="74">
        <f t="shared" si="22"/>
        <v>4761314.47</v>
      </c>
      <c r="Y81" s="75"/>
      <c r="Z81" s="76">
        <f t="shared" si="23"/>
        <v>8868926.4700000007</v>
      </c>
      <c r="AA81" s="9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</row>
    <row r="82" spans="1:41" s="78" customFormat="1" ht="12.75" x14ac:dyDescent="0.2">
      <c r="A82" s="78">
        <v>175</v>
      </c>
      <c r="B82" s="78" t="s">
        <v>109</v>
      </c>
      <c r="C82" s="78" t="b">
        <f t="shared" si="13"/>
        <v>1</v>
      </c>
      <c r="D82" s="79">
        <v>175</v>
      </c>
      <c r="E82" s="77" t="s">
        <v>109</v>
      </c>
      <c r="F82" s="65">
        <v>743.30430000000001</v>
      </c>
      <c r="G82" s="66">
        <f t="shared" si="14"/>
        <v>3047547.63</v>
      </c>
      <c r="H82" s="66">
        <v>311.35089999999997</v>
      </c>
      <c r="I82" s="66">
        <f t="shared" si="15"/>
        <v>716107.07</v>
      </c>
      <c r="J82" s="66">
        <v>149.6413</v>
      </c>
      <c r="K82" s="66">
        <f t="shared" si="16"/>
        <v>314246.73</v>
      </c>
      <c r="L82" s="66">
        <v>2</v>
      </c>
      <c r="M82" s="66">
        <f t="shared" si="17"/>
        <v>1600</v>
      </c>
      <c r="N82" s="67">
        <f t="shared" si="24"/>
        <v>4079501.4299999997</v>
      </c>
      <c r="O82" s="68">
        <v>1077291</v>
      </c>
      <c r="P82" s="66">
        <v>766078238.21234298</v>
      </c>
      <c r="Q82" s="69">
        <v>2460497.9082999998</v>
      </c>
      <c r="R82" s="69">
        <f t="shared" si="18"/>
        <v>7037.1535460472414</v>
      </c>
      <c r="S82" s="67">
        <v>2191024.09</v>
      </c>
      <c r="T82" s="70">
        <f t="shared" si="19"/>
        <v>5193234.5199999996</v>
      </c>
      <c r="U82" s="71">
        <v>5846857.7400000002</v>
      </c>
      <c r="V82" s="72">
        <f t="shared" si="20"/>
        <v>6080732.0496000005</v>
      </c>
      <c r="W82" s="73">
        <f t="shared" si="21"/>
        <v>887497.52960000094</v>
      </c>
      <c r="X82" s="74">
        <f t="shared" si="22"/>
        <v>6080732.0499999998</v>
      </c>
      <c r="Y82" s="75"/>
      <c r="Z82" s="76">
        <f t="shared" si="23"/>
        <v>7158023.0499999998</v>
      </c>
      <c r="AA82" s="9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</row>
    <row r="83" spans="1:41" s="78" customFormat="1" ht="12.75" x14ac:dyDescent="0.2">
      <c r="A83" s="78">
        <v>177</v>
      </c>
      <c r="B83" s="78" t="s">
        <v>110</v>
      </c>
      <c r="C83" s="78" t="b">
        <f t="shared" si="13"/>
        <v>1</v>
      </c>
      <c r="D83" s="79">
        <v>177</v>
      </c>
      <c r="E83" s="77" t="s">
        <v>110</v>
      </c>
      <c r="F83" s="65">
        <v>230.77610000000001</v>
      </c>
      <c r="G83" s="66">
        <f t="shared" si="14"/>
        <v>946182.01</v>
      </c>
      <c r="H83" s="66">
        <v>49.017299999999999</v>
      </c>
      <c r="I83" s="66">
        <f t="shared" si="15"/>
        <v>112739.79</v>
      </c>
      <c r="J83" s="66">
        <v>53.0349</v>
      </c>
      <c r="K83" s="66">
        <f t="shared" si="16"/>
        <v>111373.29</v>
      </c>
      <c r="L83" s="66">
        <v>0</v>
      </c>
      <c r="M83" s="66">
        <f t="shared" si="17"/>
        <v>0</v>
      </c>
      <c r="N83" s="67">
        <f t="shared" si="24"/>
        <v>1170295.0900000001</v>
      </c>
      <c r="O83" s="68">
        <v>494965</v>
      </c>
      <c r="P83" s="66">
        <v>402470735.66872001</v>
      </c>
      <c r="Q83" s="69">
        <v>8210789.5716000004</v>
      </c>
      <c r="R83" s="69">
        <f t="shared" si="18"/>
        <v>0</v>
      </c>
      <c r="S83" s="67">
        <v>0</v>
      </c>
      <c r="T83" s="70">
        <f t="shared" si="19"/>
        <v>675330.09000000008</v>
      </c>
      <c r="U83" s="71">
        <v>821365.27</v>
      </c>
      <c r="V83" s="72">
        <f t="shared" si="20"/>
        <v>854219.88080000004</v>
      </c>
      <c r="W83" s="73">
        <f t="shared" si="21"/>
        <v>178889.79079999996</v>
      </c>
      <c r="X83" s="74">
        <f t="shared" si="22"/>
        <v>854219.88</v>
      </c>
      <c r="Y83" s="75"/>
      <c r="Z83" s="76">
        <f t="shared" si="23"/>
        <v>1349184.88</v>
      </c>
      <c r="AA83" s="9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</row>
    <row r="84" spans="1:41" s="78" customFormat="1" ht="12.75" x14ac:dyDescent="0.2">
      <c r="A84" s="78">
        <v>179</v>
      </c>
      <c r="B84" s="78" t="s">
        <v>111</v>
      </c>
      <c r="C84" s="78" t="b">
        <f t="shared" si="13"/>
        <v>1</v>
      </c>
      <c r="D84" s="79">
        <v>179</v>
      </c>
      <c r="E84" s="77" t="s">
        <v>111</v>
      </c>
      <c r="F84" s="65">
        <v>145.98249999999999</v>
      </c>
      <c r="G84" s="66">
        <f t="shared" si="14"/>
        <v>598528.25</v>
      </c>
      <c r="H84" s="66">
        <v>30.017200000000003</v>
      </c>
      <c r="I84" s="66">
        <f t="shared" si="15"/>
        <v>69039.56</v>
      </c>
      <c r="J84" s="66">
        <v>22.890799999999999</v>
      </c>
      <c r="K84" s="66">
        <f t="shared" si="16"/>
        <v>48070.68</v>
      </c>
      <c r="L84" s="66">
        <v>0</v>
      </c>
      <c r="M84" s="66">
        <f t="shared" si="17"/>
        <v>0</v>
      </c>
      <c r="N84" s="67">
        <f t="shared" si="24"/>
        <v>715638.49000000011</v>
      </c>
      <c r="O84" s="68">
        <v>395709</v>
      </c>
      <c r="P84" s="66">
        <v>278925794.81844598</v>
      </c>
      <c r="Q84" s="69">
        <v>9292198.9664999992</v>
      </c>
      <c r="R84" s="69">
        <f t="shared" si="18"/>
        <v>0</v>
      </c>
      <c r="S84" s="67">
        <v>0</v>
      </c>
      <c r="T84" s="70">
        <f t="shared" si="19"/>
        <v>319929.49000000011</v>
      </c>
      <c r="U84" s="71">
        <v>434712.91</v>
      </c>
      <c r="V84" s="72">
        <f t="shared" si="20"/>
        <v>452101.4264</v>
      </c>
      <c r="W84" s="73">
        <f t="shared" si="21"/>
        <v>132171.93639999989</v>
      </c>
      <c r="X84" s="74">
        <f t="shared" si="22"/>
        <v>452101.43</v>
      </c>
      <c r="Y84" s="75"/>
      <c r="Z84" s="76">
        <f t="shared" si="23"/>
        <v>847810.43</v>
      </c>
      <c r="AA84" s="9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</row>
    <row r="85" spans="1:41" s="78" customFormat="1" ht="12.75" x14ac:dyDescent="0.2">
      <c r="A85" s="78">
        <v>183</v>
      </c>
      <c r="B85" s="81" t="s">
        <v>112</v>
      </c>
      <c r="C85" s="82" t="b">
        <f t="shared" si="13"/>
        <v>1</v>
      </c>
      <c r="D85" s="79">
        <v>183</v>
      </c>
      <c r="E85" s="77" t="s">
        <v>112</v>
      </c>
      <c r="F85" s="65">
        <v>91.849199999999996</v>
      </c>
      <c r="G85" s="66">
        <f t="shared" si="14"/>
        <v>376581.72</v>
      </c>
      <c r="H85" s="66">
        <v>19.585100000000001</v>
      </c>
      <c r="I85" s="66">
        <f t="shared" si="15"/>
        <v>45045.73</v>
      </c>
      <c r="J85" s="66">
        <v>11</v>
      </c>
      <c r="K85" s="66">
        <f t="shared" si="16"/>
        <v>23100</v>
      </c>
      <c r="L85" s="66">
        <v>1</v>
      </c>
      <c r="M85" s="66">
        <f t="shared" si="17"/>
        <v>800</v>
      </c>
      <c r="N85" s="67">
        <f t="shared" si="24"/>
        <v>445527.44999999995</v>
      </c>
      <c r="O85" s="68">
        <v>618684</v>
      </c>
      <c r="P85" s="66">
        <v>434700229.13807499</v>
      </c>
      <c r="Q85" s="69">
        <v>22195456.195700001</v>
      </c>
      <c r="R85" s="69">
        <f t="shared" si="18"/>
        <v>0</v>
      </c>
      <c r="S85" s="67">
        <v>0</v>
      </c>
      <c r="T85" s="70">
        <f t="shared" si="19"/>
        <v>0</v>
      </c>
      <c r="U85" s="71">
        <v>0</v>
      </c>
      <c r="V85" s="72">
        <f t="shared" si="20"/>
        <v>0</v>
      </c>
      <c r="W85" s="73">
        <f t="shared" si="21"/>
        <v>0</v>
      </c>
      <c r="X85" s="74">
        <f t="shared" si="22"/>
        <v>0</v>
      </c>
      <c r="Y85" s="75"/>
      <c r="Z85" s="76">
        <f t="shared" si="23"/>
        <v>618684</v>
      </c>
      <c r="AA85" s="9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</row>
    <row r="86" spans="1:41" s="78" customFormat="1" ht="12.75" x14ac:dyDescent="0.2">
      <c r="A86" s="78">
        <v>185</v>
      </c>
      <c r="B86" s="78" t="s">
        <v>113</v>
      </c>
      <c r="C86" s="78" t="b">
        <f t="shared" si="13"/>
        <v>1</v>
      </c>
      <c r="D86" s="79">
        <v>185</v>
      </c>
      <c r="E86" s="77" t="s">
        <v>113</v>
      </c>
      <c r="F86" s="65">
        <v>904.07119999999998</v>
      </c>
      <c r="G86" s="66">
        <f t="shared" si="14"/>
        <v>3706691.92</v>
      </c>
      <c r="H86" s="66">
        <v>535.22239999999999</v>
      </c>
      <c r="I86" s="66">
        <f t="shared" si="15"/>
        <v>1231011.52</v>
      </c>
      <c r="J86" s="66">
        <v>290.27710000000002</v>
      </c>
      <c r="K86" s="66">
        <f t="shared" si="16"/>
        <v>609581.91</v>
      </c>
      <c r="L86" s="66">
        <v>7.3047000000000004</v>
      </c>
      <c r="M86" s="66">
        <f t="shared" si="17"/>
        <v>5843.76</v>
      </c>
      <c r="N86" s="67">
        <f t="shared" si="24"/>
        <v>5553129.1099999994</v>
      </c>
      <c r="O86" s="68">
        <v>1217843</v>
      </c>
      <c r="P86" s="66">
        <v>944868950.89382195</v>
      </c>
      <c r="Q86" s="69">
        <v>1765376.32</v>
      </c>
      <c r="R86" s="69">
        <f t="shared" si="18"/>
        <v>8218.8602532330497</v>
      </c>
      <c r="S86" s="67">
        <v>4398918.1100000003</v>
      </c>
      <c r="T86" s="70">
        <f t="shared" si="19"/>
        <v>8734204.2199999988</v>
      </c>
      <c r="U86" s="71">
        <v>8581693.4600000009</v>
      </c>
      <c r="V86" s="72">
        <f t="shared" si="20"/>
        <v>8924961.198400002</v>
      </c>
      <c r="W86" s="73">
        <f t="shared" si="21"/>
        <v>190756.97840000317</v>
      </c>
      <c r="X86" s="74">
        <f t="shared" si="22"/>
        <v>8924961.1999999993</v>
      </c>
      <c r="Y86" s="75"/>
      <c r="Z86" s="76">
        <f t="shared" si="23"/>
        <v>10142804.199999999</v>
      </c>
      <c r="AA86" s="9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</row>
    <row r="87" spans="1:41" s="78" customFormat="1" ht="12.75" x14ac:dyDescent="0.2">
      <c r="A87" s="78">
        <v>187</v>
      </c>
      <c r="B87" s="78" t="s">
        <v>114</v>
      </c>
      <c r="C87" s="78" t="b">
        <f t="shared" si="13"/>
        <v>1</v>
      </c>
      <c r="D87" s="79">
        <v>187</v>
      </c>
      <c r="E87" s="77" t="s">
        <v>114</v>
      </c>
      <c r="F87" s="65">
        <v>104.898</v>
      </c>
      <c r="G87" s="66">
        <f t="shared" si="14"/>
        <v>430081.8</v>
      </c>
      <c r="H87" s="66">
        <v>38.828400000000002</v>
      </c>
      <c r="I87" s="66">
        <f t="shared" si="15"/>
        <v>89305.32</v>
      </c>
      <c r="J87" s="66">
        <v>31</v>
      </c>
      <c r="K87" s="66">
        <f t="shared" si="16"/>
        <v>65100</v>
      </c>
      <c r="L87" s="66">
        <v>1.8499000000000001</v>
      </c>
      <c r="M87" s="66">
        <f t="shared" si="17"/>
        <v>1479.92</v>
      </c>
      <c r="N87" s="67">
        <f t="shared" si="24"/>
        <v>585967.04</v>
      </c>
      <c r="O87" s="68">
        <v>1261982</v>
      </c>
      <c r="P87" s="66">
        <v>884262981.978495</v>
      </c>
      <c r="Q87" s="69">
        <v>22773613.694600001</v>
      </c>
      <c r="R87" s="69">
        <f t="shared" si="18"/>
        <v>0</v>
      </c>
      <c r="S87" s="67">
        <v>0</v>
      </c>
      <c r="T87" s="70">
        <f t="shared" si="19"/>
        <v>0</v>
      </c>
      <c r="U87" s="71">
        <v>0</v>
      </c>
      <c r="V87" s="72">
        <f t="shared" si="20"/>
        <v>0</v>
      </c>
      <c r="W87" s="73">
        <f t="shared" si="21"/>
        <v>0</v>
      </c>
      <c r="X87" s="74">
        <f t="shared" si="22"/>
        <v>0</v>
      </c>
      <c r="Y87" s="75"/>
      <c r="Z87" s="76">
        <f t="shared" si="23"/>
        <v>1261982</v>
      </c>
      <c r="AA87" s="9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</row>
    <row r="88" spans="1:41" s="78" customFormat="1" ht="12.75" x14ac:dyDescent="0.2">
      <c r="A88" s="78">
        <v>189</v>
      </c>
      <c r="B88" s="78" t="s">
        <v>115</v>
      </c>
      <c r="C88" s="78" t="b">
        <f t="shared" si="13"/>
        <v>1</v>
      </c>
      <c r="D88" s="79">
        <v>189</v>
      </c>
      <c r="E88" s="77" t="s">
        <v>115</v>
      </c>
      <c r="F88" s="65">
        <v>529.4674</v>
      </c>
      <c r="G88" s="66">
        <f t="shared" si="14"/>
        <v>2170816.34</v>
      </c>
      <c r="H88" s="66">
        <v>59.578600000000002</v>
      </c>
      <c r="I88" s="66">
        <f t="shared" si="15"/>
        <v>137030.78</v>
      </c>
      <c r="J88" s="66">
        <v>107.9188</v>
      </c>
      <c r="K88" s="66">
        <f t="shared" si="16"/>
        <v>226629.48</v>
      </c>
      <c r="L88" s="66">
        <v>1</v>
      </c>
      <c r="M88" s="66">
        <f t="shared" si="17"/>
        <v>800</v>
      </c>
      <c r="N88" s="67">
        <f t="shared" si="24"/>
        <v>2535276.5999999996</v>
      </c>
      <c r="O88" s="68">
        <v>1004599</v>
      </c>
      <c r="P88" s="66">
        <v>709145740.99719501</v>
      </c>
      <c r="Q88" s="69">
        <v>11902692.2586</v>
      </c>
      <c r="R88" s="69">
        <f t="shared" si="18"/>
        <v>0</v>
      </c>
      <c r="S88" s="67">
        <v>0</v>
      </c>
      <c r="T88" s="70">
        <f t="shared" si="19"/>
        <v>1530677.5999999996</v>
      </c>
      <c r="U88" s="71">
        <v>1365704.75</v>
      </c>
      <c r="V88" s="72">
        <f t="shared" si="20"/>
        <v>1420332.94</v>
      </c>
      <c r="W88" s="73">
        <f t="shared" si="21"/>
        <v>0</v>
      </c>
      <c r="X88" s="74">
        <f t="shared" si="22"/>
        <v>1530677.6</v>
      </c>
      <c r="Y88" s="75"/>
      <c r="Z88" s="76">
        <f t="shared" si="23"/>
        <v>2535276.6</v>
      </c>
      <c r="AA88" s="9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</row>
    <row r="89" spans="1:41" s="78" customFormat="1" ht="12.75" x14ac:dyDescent="0.2">
      <c r="A89" s="78">
        <v>191</v>
      </c>
      <c r="B89" s="78" t="s">
        <v>116</v>
      </c>
      <c r="C89" s="78" t="b">
        <f t="shared" si="13"/>
        <v>1</v>
      </c>
      <c r="D89" s="79">
        <v>191</v>
      </c>
      <c r="E89" s="77" t="s">
        <v>116</v>
      </c>
      <c r="F89" s="65">
        <v>923.20920000000001</v>
      </c>
      <c r="G89" s="66">
        <f t="shared" si="14"/>
        <v>3785157.72</v>
      </c>
      <c r="H89" s="66">
        <v>151.70769999999999</v>
      </c>
      <c r="I89" s="66">
        <f t="shared" si="15"/>
        <v>348927.71</v>
      </c>
      <c r="J89" s="66">
        <v>134.78290000000001</v>
      </c>
      <c r="K89" s="66">
        <f t="shared" si="16"/>
        <v>283044.09000000003</v>
      </c>
      <c r="L89" s="66">
        <v>3</v>
      </c>
      <c r="M89" s="66">
        <f t="shared" si="17"/>
        <v>2400</v>
      </c>
      <c r="N89" s="67">
        <f t="shared" si="24"/>
        <v>4419529.5200000005</v>
      </c>
      <c r="O89" s="68">
        <v>4162269</v>
      </c>
      <c r="P89" s="66">
        <v>2914073078.5585599</v>
      </c>
      <c r="Q89" s="69">
        <v>19208471.8083</v>
      </c>
      <c r="R89" s="69">
        <f t="shared" si="18"/>
        <v>0</v>
      </c>
      <c r="S89" s="67">
        <v>0</v>
      </c>
      <c r="T89" s="70">
        <f t="shared" si="19"/>
        <v>257260.52000000048</v>
      </c>
      <c r="U89" s="71">
        <v>0</v>
      </c>
      <c r="V89" s="72">
        <f t="shared" si="20"/>
        <v>0</v>
      </c>
      <c r="W89" s="73">
        <f t="shared" si="21"/>
        <v>0</v>
      </c>
      <c r="X89" s="74">
        <f t="shared" si="22"/>
        <v>257260.52</v>
      </c>
      <c r="Y89" s="75"/>
      <c r="Z89" s="76">
        <f t="shared" si="23"/>
        <v>4419529.5199999996</v>
      </c>
      <c r="AA89" s="9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</row>
    <row r="90" spans="1:41" s="78" customFormat="1" ht="12.75" x14ac:dyDescent="0.2">
      <c r="A90" s="78">
        <v>195</v>
      </c>
      <c r="B90" s="78" t="s">
        <v>117</v>
      </c>
      <c r="C90" s="78" t="b">
        <f t="shared" si="13"/>
        <v>1</v>
      </c>
      <c r="D90" s="79">
        <v>195</v>
      </c>
      <c r="E90" s="77" t="s">
        <v>117</v>
      </c>
      <c r="F90" s="65">
        <v>554.05520000000001</v>
      </c>
      <c r="G90" s="66">
        <f t="shared" si="14"/>
        <v>2271626.3199999998</v>
      </c>
      <c r="H90" s="66">
        <v>84.470200000000006</v>
      </c>
      <c r="I90" s="66">
        <f t="shared" si="15"/>
        <v>194281.46</v>
      </c>
      <c r="J90" s="66">
        <v>59.311300000000003</v>
      </c>
      <c r="K90" s="66">
        <f t="shared" si="16"/>
        <v>124553.73</v>
      </c>
      <c r="L90" s="66">
        <v>1</v>
      </c>
      <c r="M90" s="66">
        <f t="shared" si="17"/>
        <v>800</v>
      </c>
      <c r="N90" s="67">
        <f t="shared" si="24"/>
        <v>2591261.5099999998</v>
      </c>
      <c r="O90" s="68">
        <v>1022665</v>
      </c>
      <c r="P90" s="66">
        <v>721956877.16071403</v>
      </c>
      <c r="Q90" s="69">
        <v>8546882.5355999991</v>
      </c>
      <c r="R90" s="69">
        <f t="shared" si="18"/>
        <v>0</v>
      </c>
      <c r="S90" s="67">
        <v>0</v>
      </c>
      <c r="T90" s="70">
        <f t="shared" si="19"/>
        <v>1568596.5099999998</v>
      </c>
      <c r="U90" s="71">
        <v>1403657.77</v>
      </c>
      <c r="V90" s="72">
        <f t="shared" si="20"/>
        <v>1459804.0808000001</v>
      </c>
      <c r="W90" s="73">
        <f t="shared" si="21"/>
        <v>0</v>
      </c>
      <c r="X90" s="74">
        <f t="shared" si="22"/>
        <v>1568596.51</v>
      </c>
      <c r="Y90" s="75"/>
      <c r="Z90" s="76">
        <f t="shared" si="23"/>
        <v>2591261.5099999998</v>
      </c>
      <c r="AA90" s="9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</row>
    <row r="91" spans="1:41" s="78" customFormat="1" ht="12.75" x14ac:dyDescent="0.2">
      <c r="A91" s="78">
        <v>197</v>
      </c>
      <c r="B91" s="78" t="s">
        <v>118</v>
      </c>
      <c r="C91" s="78" t="b">
        <f t="shared" si="13"/>
        <v>1</v>
      </c>
      <c r="D91" s="79">
        <v>197</v>
      </c>
      <c r="E91" s="77" t="s">
        <v>118</v>
      </c>
      <c r="F91" s="65">
        <v>63.941800000000001</v>
      </c>
      <c r="G91" s="66">
        <f t="shared" si="14"/>
        <v>262161.38</v>
      </c>
      <c r="H91" s="66">
        <v>37.941800000000001</v>
      </c>
      <c r="I91" s="66">
        <f t="shared" si="15"/>
        <v>87266.14</v>
      </c>
      <c r="J91" s="66">
        <v>12.941800000000001</v>
      </c>
      <c r="K91" s="66">
        <f t="shared" si="16"/>
        <v>27177.78</v>
      </c>
      <c r="L91" s="66">
        <v>1</v>
      </c>
      <c r="M91" s="66">
        <f t="shared" si="17"/>
        <v>800</v>
      </c>
      <c r="N91" s="67">
        <f t="shared" si="24"/>
        <v>377405.30000000005</v>
      </c>
      <c r="O91" s="68">
        <v>117170</v>
      </c>
      <c r="P91" s="66">
        <v>84775590.702302799</v>
      </c>
      <c r="Q91" s="69">
        <v>2234358.6941999998</v>
      </c>
      <c r="R91" s="69">
        <f t="shared" si="18"/>
        <v>7421.590172316548</v>
      </c>
      <c r="S91" s="67">
        <v>281588.49</v>
      </c>
      <c r="T91" s="70">
        <f t="shared" si="19"/>
        <v>541823.79</v>
      </c>
      <c r="U91" s="71">
        <v>544212.78</v>
      </c>
      <c r="V91" s="72">
        <f t="shared" si="20"/>
        <v>565981.29120000009</v>
      </c>
      <c r="W91" s="73">
        <f t="shared" si="21"/>
        <v>24157.501200000057</v>
      </c>
      <c r="X91" s="74">
        <f t="shared" si="22"/>
        <v>565981.29</v>
      </c>
      <c r="Y91" s="75"/>
      <c r="Z91" s="76">
        <f t="shared" si="23"/>
        <v>683151.29</v>
      </c>
      <c r="AA91" s="9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</row>
    <row r="92" spans="1:41" s="78" customFormat="1" ht="12.75" x14ac:dyDescent="0.2">
      <c r="A92" s="78">
        <v>199</v>
      </c>
      <c r="B92" s="78" t="s">
        <v>119</v>
      </c>
      <c r="C92" s="78" t="b">
        <f t="shared" si="13"/>
        <v>1</v>
      </c>
      <c r="D92" s="79">
        <v>199</v>
      </c>
      <c r="E92" s="77" t="s">
        <v>119</v>
      </c>
      <c r="F92" s="65">
        <v>2151.7289999999998</v>
      </c>
      <c r="G92" s="66">
        <f t="shared" si="14"/>
        <v>8822088.9000000004</v>
      </c>
      <c r="H92" s="66">
        <v>331.8109</v>
      </c>
      <c r="I92" s="66">
        <f t="shared" si="15"/>
        <v>763165.07</v>
      </c>
      <c r="J92" s="66">
        <v>468.39120000000003</v>
      </c>
      <c r="K92" s="66">
        <f t="shared" si="16"/>
        <v>983621.52</v>
      </c>
      <c r="L92" s="66">
        <v>34.261200000000002</v>
      </c>
      <c r="M92" s="66">
        <f t="shared" si="17"/>
        <v>27408.959999999999</v>
      </c>
      <c r="N92" s="67">
        <f t="shared" si="24"/>
        <v>10596284.450000001</v>
      </c>
      <c r="O92" s="68">
        <v>3394811</v>
      </c>
      <c r="P92" s="66">
        <v>2477515368.3593798</v>
      </c>
      <c r="Q92" s="69">
        <v>7466648.5289000003</v>
      </c>
      <c r="R92" s="69">
        <f t="shared" si="18"/>
        <v>0</v>
      </c>
      <c r="S92" s="67">
        <v>0</v>
      </c>
      <c r="T92" s="70">
        <f t="shared" si="19"/>
        <v>7201473.4500000011</v>
      </c>
      <c r="U92" s="71">
        <v>7539444.29</v>
      </c>
      <c r="V92" s="72">
        <f t="shared" si="20"/>
        <v>7841022.0616000006</v>
      </c>
      <c r="W92" s="73">
        <f t="shared" si="21"/>
        <v>639548.61159999948</v>
      </c>
      <c r="X92" s="74">
        <f t="shared" si="22"/>
        <v>7841022.0599999996</v>
      </c>
      <c r="Y92" s="75"/>
      <c r="Z92" s="76">
        <f t="shared" si="23"/>
        <v>11235833.060000001</v>
      </c>
      <c r="AA92" s="9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</row>
    <row r="93" spans="1:41" s="78" customFormat="1" ht="12.75" x14ac:dyDescent="0.2">
      <c r="A93" s="78">
        <v>201</v>
      </c>
      <c r="B93" s="78" t="s">
        <v>120</v>
      </c>
      <c r="C93" s="78" t="b">
        <f t="shared" si="13"/>
        <v>1</v>
      </c>
      <c r="D93" s="79">
        <v>201</v>
      </c>
      <c r="E93" s="77" t="s">
        <v>120</v>
      </c>
      <c r="F93" s="65">
        <v>321.49539999999996</v>
      </c>
      <c r="G93" s="66">
        <f t="shared" si="14"/>
        <v>1318131.1399999999</v>
      </c>
      <c r="H93" s="66">
        <v>86.0488</v>
      </c>
      <c r="I93" s="66">
        <f t="shared" si="15"/>
        <v>197912.24</v>
      </c>
      <c r="J93" s="66">
        <v>66.184600000000003</v>
      </c>
      <c r="K93" s="66">
        <f t="shared" si="16"/>
        <v>138987.66</v>
      </c>
      <c r="L93" s="66">
        <v>1</v>
      </c>
      <c r="M93" s="66">
        <f t="shared" si="17"/>
        <v>800</v>
      </c>
      <c r="N93" s="67">
        <f t="shared" si="24"/>
        <v>1655831.0399999998</v>
      </c>
      <c r="O93" s="68">
        <v>397185</v>
      </c>
      <c r="P93" s="66">
        <v>355591259.00127</v>
      </c>
      <c r="Q93" s="69">
        <v>4132437.1636000001</v>
      </c>
      <c r="R93" s="69">
        <f t="shared" si="18"/>
        <v>4194.8568719145414</v>
      </c>
      <c r="S93" s="67">
        <v>360962.4</v>
      </c>
      <c r="T93" s="70">
        <f t="shared" si="19"/>
        <v>1619608.44</v>
      </c>
      <c r="U93" s="71">
        <v>1978835.01</v>
      </c>
      <c r="V93" s="72">
        <f t="shared" si="20"/>
        <v>2057988.4104000002</v>
      </c>
      <c r="W93" s="73">
        <f t="shared" si="21"/>
        <v>438379.97040000022</v>
      </c>
      <c r="X93" s="74">
        <f t="shared" si="22"/>
        <v>2057988.41</v>
      </c>
      <c r="Y93" s="75"/>
      <c r="Z93" s="76">
        <f t="shared" si="23"/>
        <v>2455173.41</v>
      </c>
      <c r="AA93" s="9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</row>
    <row r="94" spans="1:41" s="78" customFormat="1" ht="12.75" x14ac:dyDescent="0.2">
      <c r="A94" s="78">
        <v>203</v>
      </c>
      <c r="B94" s="78" t="s">
        <v>121</v>
      </c>
      <c r="C94" s="78" t="b">
        <f t="shared" si="13"/>
        <v>1</v>
      </c>
      <c r="D94" s="79">
        <v>203</v>
      </c>
      <c r="E94" s="77" t="s">
        <v>121</v>
      </c>
      <c r="F94" s="65">
        <v>74.162999999999997</v>
      </c>
      <c r="G94" s="66">
        <f t="shared" si="14"/>
        <v>304068.3</v>
      </c>
      <c r="H94" s="66">
        <v>21.1953</v>
      </c>
      <c r="I94" s="66">
        <f t="shared" si="15"/>
        <v>48749.19</v>
      </c>
      <c r="J94" s="66">
        <v>12.428599999999999</v>
      </c>
      <c r="K94" s="66">
        <f t="shared" si="16"/>
        <v>26100.06</v>
      </c>
      <c r="L94" s="66">
        <v>1</v>
      </c>
      <c r="M94" s="66">
        <f t="shared" si="17"/>
        <v>800</v>
      </c>
      <c r="N94" s="67">
        <f t="shared" si="24"/>
        <v>379717.55</v>
      </c>
      <c r="O94" s="68">
        <v>146750</v>
      </c>
      <c r="P94" s="66">
        <v>104739768.29711799</v>
      </c>
      <c r="Q94" s="69">
        <v>4941650.6629999997</v>
      </c>
      <c r="R94" s="69">
        <f t="shared" si="18"/>
        <v>2819.1938778880226</v>
      </c>
      <c r="S94" s="67">
        <v>59753.66</v>
      </c>
      <c r="T94" s="70">
        <f t="shared" si="19"/>
        <v>292721.20999999996</v>
      </c>
      <c r="U94" s="71">
        <v>441170.46</v>
      </c>
      <c r="V94" s="72">
        <f t="shared" si="20"/>
        <v>458817.27840000001</v>
      </c>
      <c r="W94" s="73">
        <f t="shared" si="21"/>
        <v>166096.06840000005</v>
      </c>
      <c r="X94" s="74">
        <f t="shared" si="22"/>
        <v>458817.28000000003</v>
      </c>
      <c r="Y94" s="75"/>
      <c r="Z94" s="76">
        <f t="shared" si="23"/>
        <v>605567.28</v>
      </c>
      <c r="AA94" s="9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</row>
    <row r="95" spans="1:41" s="78" customFormat="1" ht="12.75" x14ac:dyDescent="0.2">
      <c r="A95" s="78">
        <v>209</v>
      </c>
      <c r="B95" s="78" t="s">
        <v>122</v>
      </c>
      <c r="C95" s="78" t="b">
        <f t="shared" si="13"/>
        <v>1</v>
      </c>
      <c r="D95" s="79">
        <v>209</v>
      </c>
      <c r="E95" s="77" t="s">
        <v>122</v>
      </c>
      <c r="F95" s="65">
        <v>146.51679999999999</v>
      </c>
      <c r="G95" s="66">
        <f t="shared" si="14"/>
        <v>600718.88</v>
      </c>
      <c r="H95" s="66">
        <v>66.0946</v>
      </c>
      <c r="I95" s="66">
        <f t="shared" si="15"/>
        <v>152017.57999999999</v>
      </c>
      <c r="J95" s="66">
        <v>42.677799999999998</v>
      </c>
      <c r="K95" s="66">
        <f t="shared" si="16"/>
        <v>89623.38</v>
      </c>
      <c r="L95" s="66">
        <v>0</v>
      </c>
      <c r="M95" s="66">
        <f t="shared" si="17"/>
        <v>0</v>
      </c>
      <c r="N95" s="67">
        <f t="shared" si="24"/>
        <v>842359.84</v>
      </c>
      <c r="O95" s="68">
        <v>242810</v>
      </c>
      <c r="P95" s="66">
        <v>173328394.48810899</v>
      </c>
      <c r="Q95" s="69">
        <v>2622428.9803999998</v>
      </c>
      <c r="R95" s="69">
        <f t="shared" si="18"/>
        <v>6761.8707125846895</v>
      </c>
      <c r="S95" s="67">
        <v>446923.14</v>
      </c>
      <c r="T95" s="70">
        <f t="shared" si="19"/>
        <v>1046472.98</v>
      </c>
      <c r="U95" s="71">
        <v>842149.37</v>
      </c>
      <c r="V95" s="72">
        <f t="shared" si="20"/>
        <v>875835.34480000008</v>
      </c>
      <c r="W95" s="73">
        <f t="shared" si="21"/>
        <v>0</v>
      </c>
      <c r="X95" s="74">
        <f t="shared" si="22"/>
        <v>1046472.98</v>
      </c>
      <c r="Y95" s="75"/>
      <c r="Z95" s="76">
        <f t="shared" si="23"/>
        <v>1289282.98</v>
      </c>
      <c r="AA95" s="9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</row>
    <row r="96" spans="1:41" s="78" customFormat="1" ht="12.75" x14ac:dyDescent="0.2">
      <c r="A96" s="78">
        <v>211</v>
      </c>
      <c r="B96" s="78" t="s">
        <v>123</v>
      </c>
      <c r="C96" s="78" t="b">
        <f t="shared" si="13"/>
        <v>1</v>
      </c>
      <c r="D96" s="79">
        <v>211</v>
      </c>
      <c r="E96" s="77" t="s">
        <v>123</v>
      </c>
      <c r="F96" s="65">
        <v>444.7561</v>
      </c>
      <c r="G96" s="66">
        <f t="shared" si="14"/>
        <v>1823500.01</v>
      </c>
      <c r="H96" s="66">
        <v>26.922699999999999</v>
      </c>
      <c r="I96" s="66">
        <f t="shared" si="15"/>
        <v>61922.21</v>
      </c>
      <c r="J96" s="66">
        <v>52.690200000000004</v>
      </c>
      <c r="K96" s="66">
        <f t="shared" si="16"/>
        <v>110649.42</v>
      </c>
      <c r="L96" s="66">
        <v>3.5341999999999998</v>
      </c>
      <c r="M96" s="66">
        <f t="shared" si="17"/>
        <v>2827.36</v>
      </c>
      <c r="N96" s="67">
        <f t="shared" si="24"/>
        <v>1998899</v>
      </c>
      <c r="O96" s="68">
        <v>1006543</v>
      </c>
      <c r="P96" s="66">
        <v>706458099.64600801</v>
      </c>
      <c r="Q96" s="69">
        <v>26240239.635899998</v>
      </c>
      <c r="R96" s="69">
        <f t="shared" si="18"/>
        <v>0</v>
      </c>
      <c r="S96" s="67">
        <v>0</v>
      </c>
      <c r="T96" s="70">
        <f t="shared" si="19"/>
        <v>992356</v>
      </c>
      <c r="U96" s="71">
        <v>829791.24</v>
      </c>
      <c r="V96" s="72">
        <f t="shared" si="20"/>
        <v>862982.88959999999</v>
      </c>
      <c r="W96" s="73">
        <f t="shared" si="21"/>
        <v>0</v>
      </c>
      <c r="X96" s="74">
        <f t="shared" si="22"/>
        <v>992356</v>
      </c>
      <c r="Y96" s="75"/>
      <c r="Z96" s="76">
        <f t="shared" si="23"/>
        <v>1998899</v>
      </c>
      <c r="AA96" s="9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</row>
    <row r="97" spans="1:41" s="78" customFormat="1" ht="12.75" x14ac:dyDescent="0.2">
      <c r="A97" s="78">
        <v>213</v>
      </c>
      <c r="B97" s="78" t="s">
        <v>124</v>
      </c>
      <c r="C97" s="78" t="b">
        <f t="shared" si="13"/>
        <v>1</v>
      </c>
      <c r="D97" s="79">
        <v>213</v>
      </c>
      <c r="E97" s="77" t="s">
        <v>124</v>
      </c>
      <c r="F97" s="65">
        <v>196.39859999999999</v>
      </c>
      <c r="G97" s="66">
        <f t="shared" si="14"/>
        <v>805234.26</v>
      </c>
      <c r="H97" s="66">
        <v>41.3354</v>
      </c>
      <c r="I97" s="66">
        <f t="shared" si="15"/>
        <v>95071.42</v>
      </c>
      <c r="J97" s="66">
        <v>42.088200000000001</v>
      </c>
      <c r="K97" s="66">
        <f t="shared" si="16"/>
        <v>88385.22</v>
      </c>
      <c r="L97" s="66">
        <v>1</v>
      </c>
      <c r="M97" s="66">
        <f t="shared" si="17"/>
        <v>800</v>
      </c>
      <c r="N97" s="67">
        <f t="shared" si="24"/>
        <v>989490.9</v>
      </c>
      <c r="O97" s="68">
        <v>321509</v>
      </c>
      <c r="P97" s="66">
        <v>228272781.69025201</v>
      </c>
      <c r="Q97" s="69">
        <v>5522452.4666999998</v>
      </c>
      <c r="R97" s="69">
        <f t="shared" si="18"/>
        <v>1831.8308278134482</v>
      </c>
      <c r="S97" s="67">
        <v>75719.460000000006</v>
      </c>
      <c r="T97" s="70">
        <f t="shared" si="19"/>
        <v>743701.36</v>
      </c>
      <c r="U97" s="71">
        <v>925986.74</v>
      </c>
      <c r="V97" s="72">
        <f t="shared" si="20"/>
        <v>963026.20960000006</v>
      </c>
      <c r="W97" s="73">
        <f t="shared" si="21"/>
        <v>219324.84960000007</v>
      </c>
      <c r="X97" s="74">
        <f t="shared" si="22"/>
        <v>963026.21</v>
      </c>
      <c r="Y97" s="75"/>
      <c r="Z97" s="76">
        <f t="shared" si="23"/>
        <v>1284535.21</v>
      </c>
      <c r="AA97" s="9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</row>
    <row r="98" spans="1:41" s="78" customFormat="1" ht="12.75" x14ac:dyDescent="0.2">
      <c r="A98" s="78">
        <v>215</v>
      </c>
      <c r="B98" s="78" t="s">
        <v>125</v>
      </c>
      <c r="C98" s="78" t="b">
        <f t="shared" si="13"/>
        <v>1</v>
      </c>
      <c r="D98" s="79">
        <v>215</v>
      </c>
      <c r="E98" s="77" t="s">
        <v>125</v>
      </c>
      <c r="F98" s="65">
        <v>539.46670000000006</v>
      </c>
      <c r="G98" s="66">
        <f t="shared" si="14"/>
        <v>2211813.4700000002</v>
      </c>
      <c r="H98" s="66">
        <v>18.536999999999999</v>
      </c>
      <c r="I98" s="66">
        <f t="shared" si="15"/>
        <v>42635.1</v>
      </c>
      <c r="J98" s="66">
        <v>72.051000000000002</v>
      </c>
      <c r="K98" s="66">
        <f t="shared" si="16"/>
        <v>151307.1</v>
      </c>
      <c r="L98" s="66">
        <v>4</v>
      </c>
      <c r="M98" s="66">
        <f t="shared" si="17"/>
        <v>3200</v>
      </c>
      <c r="N98" s="67">
        <f t="shared" si="24"/>
        <v>2408955.6700000004</v>
      </c>
      <c r="O98" s="68">
        <v>1672024</v>
      </c>
      <c r="P98" s="66">
        <v>1200327257.01789</v>
      </c>
      <c r="Q98" s="69">
        <v>64753048.3367</v>
      </c>
      <c r="R98" s="69">
        <f t="shared" si="18"/>
        <v>0</v>
      </c>
      <c r="S98" s="67">
        <v>0</v>
      </c>
      <c r="T98" s="70">
        <f t="shared" si="19"/>
        <v>736931.67000000039</v>
      </c>
      <c r="U98" s="71">
        <v>615499.03</v>
      </c>
      <c r="V98" s="72">
        <f t="shared" si="20"/>
        <v>640118.99120000005</v>
      </c>
      <c r="W98" s="73">
        <f t="shared" si="21"/>
        <v>0</v>
      </c>
      <c r="X98" s="74">
        <f t="shared" si="22"/>
        <v>736931.67</v>
      </c>
      <c r="Y98" s="75"/>
      <c r="Z98" s="76">
        <f t="shared" si="23"/>
        <v>2408955.67</v>
      </c>
      <c r="AA98" s="9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</row>
    <row r="99" spans="1:41" s="78" customFormat="1" ht="12.75" x14ac:dyDescent="0.2">
      <c r="A99" s="78">
        <v>219</v>
      </c>
      <c r="B99" s="78" t="s">
        <v>126</v>
      </c>
      <c r="C99" s="78" t="b">
        <f t="shared" si="13"/>
        <v>1</v>
      </c>
      <c r="D99" s="79">
        <v>219</v>
      </c>
      <c r="E99" s="77" t="s">
        <v>126</v>
      </c>
      <c r="F99" s="65">
        <v>217.8895</v>
      </c>
      <c r="G99" s="66">
        <f t="shared" si="14"/>
        <v>893346.95</v>
      </c>
      <c r="H99" s="66">
        <v>84.465000000000003</v>
      </c>
      <c r="I99" s="66">
        <f t="shared" si="15"/>
        <v>194269.5</v>
      </c>
      <c r="J99" s="66">
        <v>43.808299999999996</v>
      </c>
      <c r="K99" s="66">
        <f t="shared" si="16"/>
        <v>91997.43</v>
      </c>
      <c r="L99" s="66">
        <v>1</v>
      </c>
      <c r="M99" s="66">
        <f t="shared" si="17"/>
        <v>800</v>
      </c>
      <c r="N99" s="67">
        <f t="shared" si="24"/>
        <v>1180413.8799999999</v>
      </c>
      <c r="O99" s="68">
        <v>236910</v>
      </c>
      <c r="P99" s="66">
        <v>172897334.71607101</v>
      </c>
      <c r="Q99" s="69">
        <v>2046970.1617999999</v>
      </c>
      <c r="R99" s="69">
        <f t="shared" si="18"/>
        <v>7740.1507133132054</v>
      </c>
      <c r="S99" s="67">
        <v>653771.82999999996</v>
      </c>
      <c r="T99" s="70">
        <f t="shared" si="19"/>
        <v>1597275.71</v>
      </c>
      <c r="U99" s="71">
        <v>2108678.0499999998</v>
      </c>
      <c r="V99" s="72">
        <f t="shared" si="20"/>
        <v>2193025.1719999998</v>
      </c>
      <c r="W99" s="73">
        <f t="shared" si="21"/>
        <v>595749.46199999982</v>
      </c>
      <c r="X99" s="74">
        <f t="shared" si="22"/>
        <v>2193025.17</v>
      </c>
      <c r="Y99" s="75"/>
      <c r="Z99" s="76">
        <f t="shared" si="23"/>
        <v>2429935.17</v>
      </c>
      <c r="AA99" s="9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</row>
    <row r="100" spans="1:41" s="78" customFormat="1" ht="12.75" x14ac:dyDescent="0.2">
      <c r="A100" s="78">
        <v>221</v>
      </c>
      <c r="B100" s="78" t="s">
        <v>127</v>
      </c>
      <c r="C100" s="78" t="b">
        <f t="shared" si="13"/>
        <v>1</v>
      </c>
      <c r="D100" s="79">
        <v>221</v>
      </c>
      <c r="E100" s="77" t="s">
        <v>127</v>
      </c>
      <c r="F100" s="65">
        <v>41.2</v>
      </c>
      <c r="G100" s="66">
        <f t="shared" si="14"/>
        <v>168920</v>
      </c>
      <c r="H100" s="66">
        <v>20</v>
      </c>
      <c r="I100" s="66">
        <f t="shared" si="15"/>
        <v>46000</v>
      </c>
      <c r="J100" s="66">
        <v>6</v>
      </c>
      <c r="K100" s="66">
        <f t="shared" si="16"/>
        <v>12600</v>
      </c>
      <c r="L100" s="66">
        <v>0</v>
      </c>
      <c r="M100" s="66">
        <f t="shared" si="17"/>
        <v>0</v>
      </c>
      <c r="N100" s="67">
        <f t="shared" si="24"/>
        <v>227520</v>
      </c>
      <c r="O100" s="68">
        <v>138348</v>
      </c>
      <c r="P100" s="66">
        <v>207437077.977505</v>
      </c>
      <c r="Q100" s="69">
        <v>10371853.8989</v>
      </c>
      <c r="R100" s="69">
        <f t="shared" si="18"/>
        <v>0</v>
      </c>
      <c r="S100" s="67">
        <v>0</v>
      </c>
      <c r="T100" s="70">
        <f t="shared" si="19"/>
        <v>89172</v>
      </c>
      <c r="U100" s="71">
        <v>285464.84000000003</v>
      </c>
      <c r="V100" s="72">
        <f t="shared" si="20"/>
        <v>296883.43360000005</v>
      </c>
      <c r="W100" s="73">
        <f t="shared" si="21"/>
        <v>207711.43360000005</v>
      </c>
      <c r="X100" s="74">
        <f t="shared" si="22"/>
        <v>296883.43</v>
      </c>
      <c r="Y100" s="75"/>
      <c r="Z100" s="76">
        <f t="shared" si="23"/>
        <v>435231.43</v>
      </c>
      <c r="AA100" s="9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</row>
    <row r="101" spans="1:41" s="78" customFormat="1" ht="12.75" x14ac:dyDescent="0.2">
      <c r="A101" s="78">
        <v>222</v>
      </c>
      <c r="B101" s="78" t="s">
        <v>128</v>
      </c>
      <c r="C101" s="78" t="b">
        <f t="shared" si="13"/>
        <v>1</v>
      </c>
      <c r="D101" s="79">
        <v>222</v>
      </c>
      <c r="E101" s="77" t="s">
        <v>128</v>
      </c>
      <c r="F101" s="65">
        <v>4.9222000000000001</v>
      </c>
      <c r="G101" s="66">
        <f t="shared" si="14"/>
        <v>20181.02</v>
      </c>
      <c r="H101" s="66">
        <v>0</v>
      </c>
      <c r="I101" s="66">
        <f t="shared" si="15"/>
        <v>0</v>
      </c>
      <c r="J101" s="66">
        <v>0</v>
      </c>
      <c r="K101" s="66">
        <f t="shared" si="16"/>
        <v>0</v>
      </c>
      <c r="L101" s="66">
        <v>0</v>
      </c>
      <c r="M101" s="66">
        <f t="shared" si="17"/>
        <v>0</v>
      </c>
      <c r="N101" s="67">
        <f t="shared" si="24"/>
        <v>20181.02</v>
      </c>
      <c r="O101" s="68">
        <v>138680</v>
      </c>
      <c r="P101" s="66">
        <v>96730763.333333299</v>
      </c>
      <c r="Q101" s="69">
        <v>0</v>
      </c>
      <c r="R101" s="69" t="str">
        <f t="shared" si="18"/>
        <v/>
      </c>
      <c r="S101" s="67">
        <v>0</v>
      </c>
      <c r="T101" s="70">
        <f t="shared" si="19"/>
        <v>0</v>
      </c>
      <c r="U101" s="71">
        <v>0</v>
      </c>
      <c r="V101" s="72">
        <f t="shared" si="20"/>
        <v>0</v>
      </c>
      <c r="W101" s="73">
        <f t="shared" si="21"/>
        <v>0</v>
      </c>
      <c r="X101" s="74">
        <f t="shared" si="22"/>
        <v>0</v>
      </c>
      <c r="Y101" s="75"/>
      <c r="Z101" s="76">
        <f t="shared" si="23"/>
        <v>138680</v>
      </c>
      <c r="AA101" s="9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</row>
    <row r="102" spans="1:41" s="78" customFormat="1" ht="12.75" x14ac:dyDescent="0.2">
      <c r="A102" s="78">
        <v>223</v>
      </c>
      <c r="B102" s="78" t="s">
        <v>129</v>
      </c>
      <c r="C102" s="78" t="b">
        <f t="shared" si="13"/>
        <v>1</v>
      </c>
      <c r="D102" s="79">
        <v>223</v>
      </c>
      <c r="E102" s="77" t="s">
        <v>129</v>
      </c>
      <c r="F102" s="65">
        <v>1125.2229</v>
      </c>
      <c r="G102" s="66">
        <f t="shared" si="14"/>
        <v>4613413.8899999997</v>
      </c>
      <c r="H102" s="66">
        <v>87.542100000000005</v>
      </c>
      <c r="I102" s="66">
        <f t="shared" si="15"/>
        <v>201346.83</v>
      </c>
      <c r="J102" s="66">
        <v>238.7585</v>
      </c>
      <c r="K102" s="66">
        <f t="shared" si="16"/>
        <v>501392.85</v>
      </c>
      <c r="L102" s="66">
        <v>7.9095000000000004</v>
      </c>
      <c r="M102" s="66">
        <f t="shared" si="17"/>
        <v>6327.6</v>
      </c>
      <c r="N102" s="67">
        <f t="shared" si="24"/>
        <v>5322481.169999999</v>
      </c>
      <c r="O102" s="68">
        <v>2464151</v>
      </c>
      <c r="P102" s="66">
        <v>1728882958.21141</v>
      </c>
      <c r="Q102" s="69">
        <v>19749160.212200001</v>
      </c>
      <c r="R102" s="69">
        <f t="shared" si="18"/>
        <v>0</v>
      </c>
      <c r="S102" s="67">
        <v>0</v>
      </c>
      <c r="T102" s="70">
        <f t="shared" si="19"/>
        <v>2858330.169999999</v>
      </c>
      <c r="U102" s="71">
        <v>2420341.7000000002</v>
      </c>
      <c r="V102" s="72">
        <f t="shared" si="20"/>
        <v>2517155.3680000002</v>
      </c>
      <c r="W102" s="73">
        <f t="shared" si="21"/>
        <v>0</v>
      </c>
      <c r="X102" s="74">
        <f t="shared" si="22"/>
        <v>2858330.17</v>
      </c>
      <c r="Y102" s="75"/>
      <c r="Z102" s="76">
        <f t="shared" si="23"/>
        <v>5322481.17</v>
      </c>
      <c r="AA102" s="9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</row>
    <row r="103" spans="1:41" s="78" customFormat="1" ht="12.75" x14ac:dyDescent="0.2">
      <c r="A103" s="78">
        <v>225</v>
      </c>
      <c r="B103" s="78" t="s">
        <v>130</v>
      </c>
      <c r="C103" s="78" t="b">
        <f t="shared" si="13"/>
        <v>1</v>
      </c>
      <c r="D103" s="79">
        <v>225</v>
      </c>
      <c r="E103" s="77" t="s">
        <v>130</v>
      </c>
      <c r="F103" s="65">
        <v>1444.19</v>
      </c>
      <c r="G103" s="66">
        <f t="shared" si="14"/>
        <v>5921179</v>
      </c>
      <c r="H103" s="66">
        <v>239.62260000000001</v>
      </c>
      <c r="I103" s="66">
        <f t="shared" si="15"/>
        <v>551131.98</v>
      </c>
      <c r="J103" s="66">
        <v>253.95320000000001</v>
      </c>
      <c r="K103" s="66">
        <f t="shared" si="16"/>
        <v>533301.72</v>
      </c>
      <c r="L103" s="66">
        <v>37.218500000000006</v>
      </c>
      <c r="M103" s="66">
        <f t="shared" si="17"/>
        <v>29774.799999999999</v>
      </c>
      <c r="N103" s="67">
        <f t="shared" si="24"/>
        <v>7035387.5</v>
      </c>
      <c r="O103" s="68">
        <v>7156310</v>
      </c>
      <c r="P103" s="66">
        <v>5147321858.0410299</v>
      </c>
      <c r="Q103" s="69">
        <v>21480953.207400002</v>
      </c>
      <c r="R103" s="69">
        <f t="shared" si="18"/>
        <v>0</v>
      </c>
      <c r="S103" s="67">
        <v>0</v>
      </c>
      <c r="T103" s="70">
        <f t="shared" si="19"/>
        <v>0</v>
      </c>
      <c r="U103" s="71">
        <v>0</v>
      </c>
      <c r="V103" s="72">
        <f t="shared" si="20"/>
        <v>0</v>
      </c>
      <c r="W103" s="73">
        <f t="shared" si="21"/>
        <v>0</v>
      </c>
      <c r="X103" s="74">
        <f t="shared" si="22"/>
        <v>0</v>
      </c>
      <c r="Y103" s="75"/>
      <c r="Z103" s="76">
        <f t="shared" si="23"/>
        <v>7156310</v>
      </c>
      <c r="AA103" s="9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</row>
    <row r="104" spans="1:41" s="78" customFormat="1" ht="12.75" x14ac:dyDescent="0.2">
      <c r="A104" s="78">
        <v>227</v>
      </c>
      <c r="B104" s="78" t="s">
        <v>131</v>
      </c>
      <c r="C104" s="78" t="b">
        <f t="shared" si="13"/>
        <v>1</v>
      </c>
      <c r="D104" s="79">
        <v>227</v>
      </c>
      <c r="E104" s="77" t="s">
        <v>131</v>
      </c>
      <c r="F104" s="65">
        <v>289.33190000000002</v>
      </c>
      <c r="G104" s="66">
        <f t="shared" si="14"/>
        <v>1186260.79</v>
      </c>
      <c r="H104" s="66">
        <v>16.585000000000001</v>
      </c>
      <c r="I104" s="66">
        <f t="shared" si="15"/>
        <v>38145.5</v>
      </c>
      <c r="J104" s="66">
        <v>56.555399999999999</v>
      </c>
      <c r="K104" s="66">
        <f t="shared" si="16"/>
        <v>118766.34</v>
      </c>
      <c r="L104" s="66">
        <v>3.9177</v>
      </c>
      <c r="M104" s="66">
        <f t="shared" si="17"/>
        <v>3134.16</v>
      </c>
      <c r="N104" s="67">
        <f t="shared" si="24"/>
        <v>1346306.79</v>
      </c>
      <c r="O104" s="68">
        <v>940421</v>
      </c>
      <c r="P104" s="66">
        <v>662884049.05993998</v>
      </c>
      <c r="Q104" s="69">
        <v>39968890.507100001</v>
      </c>
      <c r="R104" s="69">
        <f t="shared" si="18"/>
        <v>0</v>
      </c>
      <c r="S104" s="67">
        <v>0</v>
      </c>
      <c r="T104" s="70">
        <f t="shared" si="19"/>
        <v>405885.79000000004</v>
      </c>
      <c r="U104" s="71">
        <v>322113.11</v>
      </c>
      <c r="V104" s="72">
        <f t="shared" si="20"/>
        <v>334997.63439999998</v>
      </c>
      <c r="W104" s="73">
        <f t="shared" si="21"/>
        <v>0</v>
      </c>
      <c r="X104" s="74">
        <f t="shared" si="22"/>
        <v>405885.79</v>
      </c>
      <c r="Y104" s="75"/>
      <c r="Z104" s="76">
        <f t="shared" si="23"/>
        <v>1346306.79</v>
      </c>
      <c r="AA104" s="9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</row>
    <row r="105" spans="1:41" s="78" customFormat="1" ht="12.75" x14ac:dyDescent="0.2">
      <c r="A105" s="78">
        <v>231</v>
      </c>
      <c r="B105" s="78" t="s">
        <v>132</v>
      </c>
      <c r="C105" s="78" t="b">
        <f t="shared" si="13"/>
        <v>1</v>
      </c>
      <c r="D105" s="79">
        <v>231</v>
      </c>
      <c r="E105" s="77" t="s">
        <v>132</v>
      </c>
      <c r="F105" s="65">
        <v>143.9418</v>
      </c>
      <c r="G105" s="66">
        <f t="shared" si="14"/>
        <v>590161.38</v>
      </c>
      <c r="H105" s="66">
        <v>25.034500000000001</v>
      </c>
      <c r="I105" s="66">
        <f t="shared" si="15"/>
        <v>57579.35</v>
      </c>
      <c r="J105" s="66">
        <v>27.879300000000001</v>
      </c>
      <c r="K105" s="66">
        <f t="shared" si="16"/>
        <v>58546.53</v>
      </c>
      <c r="L105" s="66">
        <v>1</v>
      </c>
      <c r="M105" s="66">
        <f t="shared" si="17"/>
        <v>800</v>
      </c>
      <c r="N105" s="67">
        <f t="shared" si="24"/>
        <v>707087.26</v>
      </c>
      <c r="O105" s="68">
        <v>453494</v>
      </c>
      <c r="P105" s="66">
        <v>323312139.02832198</v>
      </c>
      <c r="Q105" s="69">
        <v>12914663.3257</v>
      </c>
      <c r="R105" s="69">
        <f t="shared" si="18"/>
        <v>0</v>
      </c>
      <c r="S105" s="67">
        <v>0</v>
      </c>
      <c r="T105" s="70">
        <f t="shared" si="19"/>
        <v>253593.26</v>
      </c>
      <c r="U105" s="71">
        <v>341798.75</v>
      </c>
      <c r="V105" s="72">
        <f t="shared" si="20"/>
        <v>355470.7</v>
      </c>
      <c r="W105" s="73">
        <f t="shared" si="21"/>
        <v>101877.44</v>
      </c>
      <c r="X105" s="74">
        <f t="shared" si="22"/>
        <v>355470.7</v>
      </c>
      <c r="Y105" s="75"/>
      <c r="Z105" s="76">
        <f t="shared" si="23"/>
        <v>808964.7</v>
      </c>
      <c r="AA105" s="9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</row>
    <row r="106" spans="1:41" s="78" customFormat="1" ht="12.75" x14ac:dyDescent="0.2">
      <c r="A106" s="78">
        <v>233</v>
      </c>
      <c r="B106" s="81" t="s">
        <v>133</v>
      </c>
      <c r="C106" s="82" t="b">
        <f t="shared" si="13"/>
        <v>1</v>
      </c>
      <c r="D106" s="79">
        <v>233</v>
      </c>
      <c r="E106" s="77" t="s">
        <v>133</v>
      </c>
      <c r="F106" s="65">
        <v>1085.2572</v>
      </c>
      <c r="G106" s="66">
        <f t="shared" si="14"/>
        <v>4449554.5199999996</v>
      </c>
      <c r="H106" s="66">
        <v>43.001600000000003</v>
      </c>
      <c r="I106" s="66">
        <f t="shared" si="15"/>
        <v>98903.679999999993</v>
      </c>
      <c r="J106" s="66">
        <v>155.749</v>
      </c>
      <c r="K106" s="66">
        <f t="shared" si="16"/>
        <v>327072.90000000002</v>
      </c>
      <c r="L106" s="66">
        <v>33.919600000000003</v>
      </c>
      <c r="M106" s="66">
        <f t="shared" si="17"/>
        <v>27135.68</v>
      </c>
      <c r="N106" s="67">
        <f t="shared" si="24"/>
        <v>4902666.7799999993</v>
      </c>
      <c r="O106" s="68">
        <v>4109734</v>
      </c>
      <c r="P106" s="66">
        <v>2870474277.4089899</v>
      </c>
      <c r="Q106" s="69">
        <v>66752731.931100003</v>
      </c>
      <c r="R106" s="69">
        <f t="shared" si="18"/>
        <v>0</v>
      </c>
      <c r="S106" s="67">
        <v>0</v>
      </c>
      <c r="T106" s="70">
        <f t="shared" si="19"/>
        <v>792932.77999999933</v>
      </c>
      <c r="U106" s="71">
        <v>522773.52</v>
      </c>
      <c r="V106" s="72">
        <f t="shared" si="20"/>
        <v>543684.4608</v>
      </c>
      <c r="W106" s="73">
        <f t="shared" si="21"/>
        <v>0</v>
      </c>
      <c r="X106" s="74">
        <f t="shared" si="22"/>
        <v>792932.78</v>
      </c>
      <c r="Y106" s="75"/>
      <c r="Z106" s="76">
        <f t="shared" si="23"/>
        <v>4902666.78</v>
      </c>
      <c r="AA106" s="9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</row>
    <row r="107" spans="1:41" s="78" customFormat="1" ht="12.75" x14ac:dyDescent="0.2">
      <c r="A107" s="78">
        <v>235</v>
      </c>
      <c r="B107" s="78" t="s">
        <v>134</v>
      </c>
      <c r="C107" s="78" t="b">
        <f t="shared" si="13"/>
        <v>1</v>
      </c>
      <c r="D107" s="79">
        <v>235</v>
      </c>
      <c r="E107" s="77" t="s">
        <v>134</v>
      </c>
      <c r="F107" s="65">
        <v>76.174400000000006</v>
      </c>
      <c r="G107" s="66">
        <f t="shared" si="14"/>
        <v>312315.03999999998</v>
      </c>
      <c r="H107" s="66">
        <v>14.9465</v>
      </c>
      <c r="I107" s="66">
        <f t="shared" si="15"/>
        <v>34376.949999999997</v>
      </c>
      <c r="J107" s="66">
        <v>10.5</v>
      </c>
      <c r="K107" s="66">
        <f t="shared" si="16"/>
        <v>22050</v>
      </c>
      <c r="L107" s="66">
        <v>0</v>
      </c>
      <c r="M107" s="66">
        <f t="shared" si="17"/>
        <v>0</v>
      </c>
      <c r="N107" s="67">
        <f t="shared" si="24"/>
        <v>368741.99</v>
      </c>
      <c r="O107" s="68">
        <v>459439</v>
      </c>
      <c r="P107" s="66">
        <v>322601375.12411398</v>
      </c>
      <c r="Q107" s="69">
        <v>21583740.348900001</v>
      </c>
      <c r="R107" s="69">
        <f t="shared" si="18"/>
        <v>0</v>
      </c>
      <c r="S107" s="67">
        <v>0</v>
      </c>
      <c r="T107" s="70">
        <f t="shared" si="19"/>
        <v>0</v>
      </c>
      <c r="U107" s="71">
        <v>0</v>
      </c>
      <c r="V107" s="72">
        <f t="shared" si="20"/>
        <v>0</v>
      </c>
      <c r="W107" s="73">
        <f t="shared" si="21"/>
        <v>0</v>
      </c>
      <c r="X107" s="74">
        <f t="shared" si="22"/>
        <v>0</v>
      </c>
      <c r="Y107" s="75"/>
      <c r="Z107" s="76">
        <f t="shared" si="23"/>
        <v>459439</v>
      </c>
      <c r="AA107" s="9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</row>
    <row r="108" spans="1:41" s="78" customFormat="1" ht="12.75" x14ac:dyDescent="0.2">
      <c r="A108" s="78">
        <v>236</v>
      </c>
      <c r="B108" s="78" t="s">
        <v>135</v>
      </c>
      <c r="C108" s="78" t="b">
        <f t="shared" si="13"/>
        <v>1</v>
      </c>
      <c r="D108" s="79">
        <v>236</v>
      </c>
      <c r="E108" s="77" t="s">
        <v>135</v>
      </c>
      <c r="F108" s="65">
        <v>1.2334000000000001</v>
      </c>
      <c r="G108" s="66">
        <f t="shared" si="14"/>
        <v>5056.9399999999996</v>
      </c>
      <c r="H108" s="66">
        <v>1.2334000000000001</v>
      </c>
      <c r="I108" s="66">
        <f t="shared" si="15"/>
        <v>2836.82</v>
      </c>
      <c r="J108" s="66">
        <v>0.1167</v>
      </c>
      <c r="K108" s="66">
        <f t="shared" si="16"/>
        <v>245.07</v>
      </c>
      <c r="L108" s="66">
        <v>0</v>
      </c>
      <c r="M108" s="66">
        <f t="shared" si="17"/>
        <v>0</v>
      </c>
      <c r="N108" s="67">
        <f t="shared" si="24"/>
        <v>8138.83</v>
      </c>
      <c r="O108" s="68">
        <v>34137</v>
      </c>
      <c r="P108" s="66">
        <v>24365705.604228001</v>
      </c>
      <c r="Q108" s="69">
        <v>19754909.684</v>
      </c>
      <c r="R108" s="69">
        <f t="shared" si="18"/>
        <v>0</v>
      </c>
      <c r="S108" s="67">
        <v>0</v>
      </c>
      <c r="T108" s="70">
        <f t="shared" si="19"/>
        <v>0</v>
      </c>
      <c r="U108" s="71">
        <v>0</v>
      </c>
      <c r="V108" s="72">
        <f t="shared" si="20"/>
        <v>0</v>
      </c>
      <c r="W108" s="73">
        <f t="shared" si="21"/>
        <v>0</v>
      </c>
      <c r="X108" s="74">
        <f t="shared" si="22"/>
        <v>0</v>
      </c>
      <c r="Y108" s="75"/>
      <c r="Z108" s="76">
        <f t="shared" si="23"/>
        <v>34137</v>
      </c>
      <c r="AA108" s="9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</row>
    <row r="109" spans="1:41" s="78" customFormat="1" ht="12.75" x14ac:dyDescent="0.2">
      <c r="A109" s="78">
        <v>238</v>
      </c>
      <c r="B109" s="78" t="s">
        <v>136</v>
      </c>
      <c r="C109" s="78" t="b">
        <f t="shared" si="13"/>
        <v>1</v>
      </c>
      <c r="D109" s="79">
        <v>238</v>
      </c>
      <c r="E109" s="77" t="s">
        <v>136</v>
      </c>
      <c r="F109" s="65">
        <v>529.9556</v>
      </c>
      <c r="G109" s="66">
        <f t="shared" si="14"/>
        <v>2172817.96</v>
      </c>
      <c r="H109" s="66">
        <v>212.02960000000002</v>
      </c>
      <c r="I109" s="66">
        <f t="shared" si="15"/>
        <v>487668.08</v>
      </c>
      <c r="J109" s="66">
        <v>117.1383</v>
      </c>
      <c r="K109" s="66">
        <f t="shared" si="16"/>
        <v>245990.43</v>
      </c>
      <c r="L109" s="66">
        <v>2</v>
      </c>
      <c r="M109" s="66">
        <f t="shared" si="17"/>
        <v>1600</v>
      </c>
      <c r="N109" s="67">
        <f t="shared" si="24"/>
        <v>2908076.47</v>
      </c>
      <c r="O109" s="68">
        <v>617305</v>
      </c>
      <c r="P109" s="66">
        <v>463292553.41071397</v>
      </c>
      <c r="Q109" s="69">
        <v>2185037.1524</v>
      </c>
      <c r="R109" s="69">
        <f t="shared" si="18"/>
        <v>7505.4368352343254</v>
      </c>
      <c r="S109" s="67">
        <v>1591374.77</v>
      </c>
      <c r="T109" s="70">
        <f t="shared" si="19"/>
        <v>3882146.24</v>
      </c>
      <c r="U109" s="71">
        <v>4403299.46</v>
      </c>
      <c r="V109" s="72">
        <f t="shared" si="20"/>
        <v>4579431.4384000003</v>
      </c>
      <c r="W109" s="73">
        <f t="shared" si="21"/>
        <v>697285.19840000011</v>
      </c>
      <c r="X109" s="74">
        <f t="shared" si="22"/>
        <v>4579431.4400000004</v>
      </c>
      <c r="Y109" s="75"/>
      <c r="Z109" s="76">
        <f t="shared" si="23"/>
        <v>5196736.4400000004</v>
      </c>
      <c r="AA109" s="9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</row>
    <row r="110" spans="1:41" s="78" customFormat="1" ht="12.75" x14ac:dyDescent="0.2">
      <c r="A110" s="78">
        <v>243</v>
      </c>
      <c r="B110" s="78" t="s">
        <v>137</v>
      </c>
      <c r="C110" s="78" t="b">
        <f t="shared" si="13"/>
        <v>1</v>
      </c>
      <c r="D110" s="79">
        <v>243</v>
      </c>
      <c r="E110" s="77" t="s">
        <v>137</v>
      </c>
      <c r="F110" s="65">
        <v>48.055599999999998</v>
      </c>
      <c r="G110" s="66">
        <f t="shared" si="14"/>
        <v>197027.96</v>
      </c>
      <c r="H110" s="66">
        <v>11</v>
      </c>
      <c r="I110" s="66">
        <f t="shared" si="15"/>
        <v>25300</v>
      </c>
      <c r="J110" s="66">
        <v>9.5</v>
      </c>
      <c r="K110" s="66">
        <f t="shared" si="16"/>
        <v>19950</v>
      </c>
      <c r="L110" s="66">
        <v>0</v>
      </c>
      <c r="M110" s="66">
        <f t="shared" si="17"/>
        <v>0</v>
      </c>
      <c r="N110" s="67">
        <f t="shared" si="24"/>
        <v>242277.96</v>
      </c>
      <c r="O110" s="68">
        <v>590518</v>
      </c>
      <c r="P110" s="66">
        <v>415788142.517766</v>
      </c>
      <c r="Q110" s="69">
        <v>37798922.0471</v>
      </c>
      <c r="R110" s="69">
        <f t="shared" si="18"/>
        <v>0</v>
      </c>
      <c r="S110" s="67">
        <v>0</v>
      </c>
      <c r="T110" s="70">
        <f t="shared" si="19"/>
        <v>0</v>
      </c>
      <c r="U110" s="71">
        <v>0</v>
      </c>
      <c r="V110" s="72">
        <f t="shared" si="20"/>
        <v>0</v>
      </c>
      <c r="W110" s="73">
        <f t="shared" si="21"/>
        <v>0</v>
      </c>
      <c r="X110" s="74">
        <f t="shared" si="22"/>
        <v>0</v>
      </c>
      <c r="Y110" s="75"/>
      <c r="Z110" s="76">
        <f t="shared" si="23"/>
        <v>590518</v>
      </c>
      <c r="AA110" s="9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</row>
    <row r="111" spans="1:41" s="78" customFormat="1" ht="12.75" x14ac:dyDescent="0.2">
      <c r="A111" s="78">
        <v>245</v>
      </c>
      <c r="B111" s="78" t="s">
        <v>138</v>
      </c>
      <c r="C111" s="78" t="b">
        <f t="shared" si="13"/>
        <v>1</v>
      </c>
      <c r="D111" s="79">
        <v>245</v>
      </c>
      <c r="E111" s="77" t="s">
        <v>138</v>
      </c>
      <c r="F111" s="65">
        <v>548.22709999999995</v>
      </c>
      <c r="G111" s="66">
        <f t="shared" si="14"/>
        <v>2247731.11</v>
      </c>
      <c r="H111" s="66">
        <v>103.2672</v>
      </c>
      <c r="I111" s="66">
        <f t="shared" si="15"/>
        <v>237514.56</v>
      </c>
      <c r="J111" s="66">
        <v>103.30329999999999</v>
      </c>
      <c r="K111" s="66">
        <f t="shared" si="16"/>
        <v>216936.93</v>
      </c>
      <c r="L111" s="66">
        <v>0</v>
      </c>
      <c r="M111" s="66">
        <f t="shared" si="17"/>
        <v>0</v>
      </c>
      <c r="N111" s="67">
        <f t="shared" si="24"/>
        <v>2702182.6</v>
      </c>
      <c r="O111" s="68">
        <v>923399</v>
      </c>
      <c r="P111" s="66">
        <v>657499651.49075103</v>
      </c>
      <c r="Q111" s="69">
        <v>6366974.7170000002</v>
      </c>
      <c r="R111" s="69">
        <f t="shared" si="18"/>
        <v>396.14301540082425</v>
      </c>
      <c r="S111" s="67">
        <v>40908.58</v>
      </c>
      <c r="T111" s="70">
        <f t="shared" si="19"/>
        <v>1819692.1800000002</v>
      </c>
      <c r="U111" s="71">
        <v>2482961.86</v>
      </c>
      <c r="V111" s="72">
        <f t="shared" si="20"/>
        <v>2582280.3344000001</v>
      </c>
      <c r="W111" s="73">
        <f t="shared" si="21"/>
        <v>762588.15439999988</v>
      </c>
      <c r="X111" s="74">
        <f t="shared" si="22"/>
        <v>2582280.33</v>
      </c>
      <c r="Y111" s="75"/>
      <c r="Z111" s="76">
        <f t="shared" si="23"/>
        <v>3505679.33</v>
      </c>
      <c r="AA111" s="9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</row>
    <row r="112" spans="1:41" s="78" customFormat="1" ht="12.75" x14ac:dyDescent="0.2">
      <c r="A112" s="78">
        <v>247</v>
      </c>
      <c r="B112" s="78" t="s">
        <v>139</v>
      </c>
      <c r="C112" s="78" t="b">
        <f t="shared" si="13"/>
        <v>1</v>
      </c>
      <c r="D112" s="79">
        <v>247</v>
      </c>
      <c r="E112" s="77" t="s">
        <v>139</v>
      </c>
      <c r="F112" s="65">
        <v>104.1874</v>
      </c>
      <c r="G112" s="66">
        <f t="shared" si="14"/>
        <v>427168.34</v>
      </c>
      <c r="H112" s="66">
        <v>35.15</v>
      </c>
      <c r="I112" s="66">
        <f t="shared" si="15"/>
        <v>80845</v>
      </c>
      <c r="J112" s="66">
        <v>18.2258</v>
      </c>
      <c r="K112" s="66">
        <f t="shared" si="16"/>
        <v>38274.18</v>
      </c>
      <c r="L112" s="66">
        <v>0</v>
      </c>
      <c r="M112" s="66">
        <f t="shared" si="17"/>
        <v>0</v>
      </c>
      <c r="N112" s="67">
        <f t="shared" si="24"/>
        <v>546287.52</v>
      </c>
      <c r="O112" s="68">
        <v>173517</v>
      </c>
      <c r="P112" s="66">
        <v>126305391.44917899</v>
      </c>
      <c r="Q112" s="69">
        <v>3593325.5035000001</v>
      </c>
      <c r="R112" s="69">
        <f t="shared" si="18"/>
        <v>5111.3465149359881</v>
      </c>
      <c r="S112" s="67">
        <v>179663.83</v>
      </c>
      <c r="T112" s="70">
        <f t="shared" si="19"/>
        <v>552434.35</v>
      </c>
      <c r="U112" s="71">
        <v>405583.21</v>
      </c>
      <c r="V112" s="72">
        <f t="shared" si="20"/>
        <v>421806.53840000002</v>
      </c>
      <c r="W112" s="73">
        <f t="shared" si="21"/>
        <v>0</v>
      </c>
      <c r="X112" s="74">
        <f t="shared" si="22"/>
        <v>552434.35</v>
      </c>
      <c r="Y112" s="75"/>
      <c r="Z112" s="76">
        <f t="shared" si="23"/>
        <v>725951.35</v>
      </c>
      <c r="AA112" s="9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</row>
    <row r="113" spans="1:41" s="78" customFormat="1" ht="12.75" x14ac:dyDescent="0.2">
      <c r="A113" s="78">
        <v>249</v>
      </c>
      <c r="B113" s="78" t="s">
        <v>140</v>
      </c>
      <c r="C113" s="78" t="b">
        <f t="shared" si="13"/>
        <v>1</v>
      </c>
      <c r="D113" s="79">
        <v>249</v>
      </c>
      <c r="E113" s="77" t="s">
        <v>140</v>
      </c>
      <c r="F113" s="65">
        <v>748.9914</v>
      </c>
      <c r="G113" s="66">
        <f t="shared" si="14"/>
        <v>3070864.74</v>
      </c>
      <c r="H113" s="66">
        <v>309.26750000000004</v>
      </c>
      <c r="I113" s="66">
        <f t="shared" si="15"/>
        <v>711315.25</v>
      </c>
      <c r="J113" s="66">
        <v>184.42590000000001</v>
      </c>
      <c r="K113" s="66">
        <f t="shared" si="16"/>
        <v>387294.39</v>
      </c>
      <c r="L113" s="66">
        <v>10.255100000000001</v>
      </c>
      <c r="M113" s="66">
        <f t="shared" si="17"/>
        <v>8204.08</v>
      </c>
      <c r="N113" s="67">
        <f t="shared" si="24"/>
        <v>4177678.4600000004</v>
      </c>
      <c r="O113" s="68">
        <v>1057438</v>
      </c>
      <c r="P113" s="66">
        <v>794346079.03973901</v>
      </c>
      <c r="Q113" s="69">
        <v>2568475.7662999998</v>
      </c>
      <c r="R113" s="69">
        <f t="shared" si="18"/>
        <v>6853.5912114916691</v>
      </c>
      <c r="S113" s="67">
        <v>2119593.02</v>
      </c>
      <c r="T113" s="70">
        <f t="shared" si="19"/>
        <v>5239833.4800000004</v>
      </c>
      <c r="U113" s="71">
        <v>5416237.8899999997</v>
      </c>
      <c r="V113" s="72">
        <f t="shared" si="20"/>
        <v>5632887.4056000002</v>
      </c>
      <c r="W113" s="73">
        <f t="shared" si="21"/>
        <v>393053.92559999973</v>
      </c>
      <c r="X113" s="74">
        <f t="shared" si="22"/>
        <v>5632887.4100000001</v>
      </c>
      <c r="Y113" s="75"/>
      <c r="Z113" s="76">
        <f t="shared" si="23"/>
        <v>6690325.4100000001</v>
      </c>
      <c r="AA113" s="9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</row>
    <row r="114" spans="1:41" s="78" customFormat="1" ht="12.75" x14ac:dyDescent="0.2">
      <c r="A114" s="78">
        <v>255</v>
      </c>
      <c r="B114" s="78" t="s">
        <v>141</v>
      </c>
      <c r="C114" s="78" t="b">
        <f t="shared" si="13"/>
        <v>1</v>
      </c>
      <c r="D114" s="79">
        <v>255</v>
      </c>
      <c r="E114" s="77" t="s">
        <v>141</v>
      </c>
      <c r="F114" s="65">
        <v>507.32750000000004</v>
      </c>
      <c r="G114" s="66">
        <f t="shared" si="14"/>
        <v>2080042.75</v>
      </c>
      <c r="H114" s="66">
        <v>203.71109999999999</v>
      </c>
      <c r="I114" s="66">
        <f t="shared" si="15"/>
        <v>468535.53</v>
      </c>
      <c r="J114" s="66">
        <v>120.2998</v>
      </c>
      <c r="K114" s="66">
        <f t="shared" si="16"/>
        <v>252629.58</v>
      </c>
      <c r="L114" s="66">
        <v>1.45</v>
      </c>
      <c r="M114" s="66">
        <f t="shared" si="17"/>
        <v>1160</v>
      </c>
      <c r="N114" s="67">
        <f t="shared" si="24"/>
        <v>2802367.8600000003</v>
      </c>
      <c r="O114" s="68">
        <v>485203</v>
      </c>
      <c r="P114" s="66">
        <v>507913971.51606703</v>
      </c>
      <c r="Q114" s="69">
        <v>2493305.3305000002</v>
      </c>
      <c r="R114" s="69">
        <f t="shared" si="18"/>
        <v>6981.3809360412861</v>
      </c>
      <c r="S114" s="67">
        <v>1422184.79</v>
      </c>
      <c r="T114" s="70">
        <f t="shared" si="19"/>
        <v>3739349.6500000004</v>
      </c>
      <c r="U114" s="71">
        <v>4665202.8899999997</v>
      </c>
      <c r="V114" s="72">
        <f t="shared" si="20"/>
        <v>4851811.0055999998</v>
      </c>
      <c r="W114" s="73">
        <f t="shared" si="21"/>
        <v>1112461.3555999994</v>
      </c>
      <c r="X114" s="74">
        <f t="shared" si="22"/>
        <v>4851811.01</v>
      </c>
      <c r="Y114" s="75"/>
      <c r="Z114" s="76">
        <f t="shared" si="23"/>
        <v>5337014.01</v>
      </c>
      <c r="AA114" s="9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</row>
    <row r="115" spans="1:41" s="78" customFormat="1" ht="12.75" x14ac:dyDescent="0.2">
      <c r="A115" s="78">
        <v>257</v>
      </c>
      <c r="B115" s="81" t="s">
        <v>142</v>
      </c>
      <c r="C115" s="82" t="b">
        <f t="shared" si="13"/>
        <v>1</v>
      </c>
      <c r="D115" s="79">
        <v>257</v>
      </c>
      <c r="E115" s="77" t="s">
        <v>142</v>
      </c>
      <c r="F115" s="65">
        <v>219.69839999999999</v>
      </c>
      <c r="G115" s="66">
        <f t="shared" si="14"/>
        <v>900763.44</v>
      </c>
      <c r="H115" s="66">
        <v>36.5595</v>
      </c>
      <c r="I115" s="66">
        <f t="shared" si="15"/>
        <v>84086.85</v>
      </c>
      <c r="J115" s="66">
        <v>30.281400000000001</v>
      </c>
      <c r="K115" s="66">
        <f t="shared" si="16"/>
        <v>63590.94</v>
      </c>
      <c r="L115" s="66">
        <v>2</v>
      </c>
      <c r="M115" s="66">
        <f t="shared" si="17"/>
        <v>1600</v>
      </c>
      <c r="N115" s="67">
        <f t="shared" si="24"/>
        <v>1050041.23</v>
      </c>
      <c r="O115" s="68">
        <v>1528643</v>
      </c>
      <c r="P115" s="66">
        <v>1081105978.6057601</v>
      </c>
      <c r="Q115" s="69">
        <v>29571136.875700001</v>
      </c>
      <c r="R115" s="69">
        <f t="shared" si="18"/>
        <v>0</v>
      </c>
      <c r="S115" s="67">
        <v>0</v>
      </c>
      <c r="T115" s="70">
        <f t="shared" si="19"/>
        <v>0</v>
      </c>
      <c r="U115" s="71">
        <v>0</v>
      </c>
      <c r="V115" s="72">
        <f t="shared" si="20"/>
        <v>0</v>
      </c>
      <c r="W115" s="73">
        <f t="shared" si="21"/>
        <v>0</v>
      </c>
      <c r="X115" s="74">
        <f t="shared" si="22"/>
        <v>0</v>
      </c>
      <c r="Y115" s="75"/>
      <c r="Z115" s="76">
        <f t="shared" si="23"/>
        <v>1528643</v>
      </c>
      <c r="AA115" s="9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</row>
    <row r="116" spans="1:41" s="78" customFormat="1" ht="12.75" x14ac:dyDescent="0.2">
      <c r="A116" s="78">
        <v>259</v>
      </c>
      <c r="B116" s="78" t="s">
        <v>143</v>
      </c>
      <c r="C116" s="78" t="b">
        <f t="shared" si="13"/>
        <v>1</v>
      </c>
      <c r="D116" s="79">
        <v>259</v>
      </c>
      <c r="E116" s="77" t="s">
        <v>143</v>
      </c>
      <c r="F116" s="65">
        <v>1257.6788000000001</v>
      </c>
      <c r="G116" s="66">
        <f t="shared" si="14"/>
        <v>5156483.08</v>
      </c>
      <c r="H116" s="66">
        <v>44.111500000000007</v>
      </c>
      <c r="I116" s="66">
        <f t="shared" si="15"/>
        <v>101456.45</v>
      </c>
      <c r="J116" s="66">
        <v>174.9657</v>
      </c>
      <c r="K116" s="66">
        <f t="shared" si="16"/>
        <v>367427.97</v>
      </c>
      <c r="L116" s="66">
        <v>31.266200000000001</v>
      </c>
      <c r="M116" s="66">
        <f t="shared" si="17"/>
        <v>25012.959999999999</v>
      </c>
      <c r="N116" s="67">
        <f t="shared" si="24"/>
        <v>5650380.46</v>
      </c>
      <c r="O116" s="68">
        <v>2802370</v>
      </c>
      <c r="P116" s="66">
        <v>1970705674.5439999</v>
      </c>
      <c r="Q116" s="69">
        <v>44675553.4168</v>
      </c>
      <c r="R116" s="69">
        <f t="shared" si="18"/>
        <v>0</v>
      </c>
      <c r="S116" s="67">
        <v>0</v>
      </c>
      <c r="T116" s="70">
        <f t="shared" si="19"/>
        <v>2848010.46</v>
      </c>
      <c r="U116" s="71">
        <v>2467358.0099999998</v>
      </c>
      <c r="V116" s="72">
        <f t="shared" si="20"/>
        <v>2566052.3303999999</v>
      </c>
      <c r="W116" s="73">
        <f t="shared" si="21"/>
        <v>0</v>
      </c>
      <c r="X116" s="74">
        <f t="shared" si="22"/>
        <v>2848010.46</v>
      </c>
      <c r="Y116" s="75"/>
      <c r="Z116" s="76">
        <f t="shared" si="23"/>
        <v>5650380.46</v>
      </c>
      <c r="AA116" s="9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</row>
    <row r="117" spans="1:41" s="78" customFormat="1" ht="12.75" x14ac:dyDescent="0.2">
      <c r="A117" s="78">
        <v>261</v>
      </c>
      <c r="B117" s="78" t="s">
        <v>144</v>
      </c>
      <c r="C117" s="78" t="b">
        <f t="shared" si="13"/>
        <v>1</v>
      </c>
      <c r="D117" s="79">
        <v>261</v>
      </c>
      <c r="E117" s="77" t="s">
        <v>144</v>
      </c>
      <c r="F117" s="65">
        <v>1894.1575</v>
      </c>
      <c r="G117" s="66">
        <f t="shared" si="14"/>
        <v>7766045.75</v>
      </c>
      <c r="H117" s="66">
        <v>303.36770000000001</v>
      </c>
      <c r="I117" s="66">
        <f t="shared" si="15"/>
        <v>697745.71</v>
      </c>
      <c r="J117" s="66">
        <v>355.30520000000001</v>
      </c>
      <c r="K117" s="66">
        <f t="shared" si="16"/>
        <v>746140.92</v>
      </c>
      <c r="L117" s="66">
        <v>35.395399999999995</v>
      </c>
      <c r="M117" s="66">
        <f t="shared" si="17"/>
        <v>28316.32</v>
      </c>
      <c r="N117" s="67">
        <f t="shared" si="24"/>
        <v>9238248.7000000011</v>
      </c>
      <c r="O117" s="68">
        <v>3785751</v>
      </c>
      <c r="P117" s="66">
        <v>2770520004.3881302</v>
      </c>
      <c r="Q117" s="69">
        <v>9132547.7445</v>
      </c>
      <c r="R117" s="69">
        <f t="shared" si="18"/>
        <v>0</v>
      </c>
      <c r="S117" s="67">
        <v>0</v>
      </c>
      <c r="T117" s="70">
        <f t="shared" si="19"/>
        <v>5452497.7000000011</v>
      </c>
      <c r="U117" s="71">
        <v>4638369.1900000004</v>
      </c>
      <c r="V117" s="72">
        <f t="shared" si="20"/>
        <v>4823903.9576000003</v>
      </c>
      <c r="W117" s="73">
        <f t="shared" si="21"/>
        <v>0</v>
      </c>
      <c r="X117" s="74">
        <f t="shared" si="22"/>
        <v>5452497.7000000002</v>
      </c>
      <c r="Y117" s="75"/>
      <c r="Z117" s="76">
        <f t="shared" si="23"/>
        <v>9238248.6999999993</v>
      </c>
      <c r="AA117" s="9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</row>
    <row r="118" spans="1:41" s="78" customFormat="1" ht="12.75" x14ac:dyDescent="0.2">
      <c r="A118" s="78">
        <v>263</v>
      </c>
      <c r="B118" s="78" t="s">
        <v>145</v>
      </c>
      <c r="C118" s="78" t="b">
        <f t="shared" si="13"/>
        <v>1</v>
      </c>
      <c r="D118" s="79">
        <v>263</v>
      </c>
      <c r="E118" s="77" t="s">
        <v>145</v>
      </c>
      <c r="F118" s="65">
        <v>899.93460000000005</v>
      </c>
      <c r="G118" s="66">
        <f t="shared" si="14"/>
        <v>3689731.86</v>
      </c>
      <c r="H118" s="66">
        <v>64.918399999999991</v>
      </c>
      <c r="I118" s="66">
        <f t="shared" si="15"/>
        <v>149312.32000000001</v>
      </c>
      <c r="J118" s="66">
        <v>173.16919999999999</v>
      </c>
      <c r="K118" s="66">
        <f t="shared" si="16"/>
        <v>363655.32</v>
      </c>
      <c r="L118" s="66">
        <v>0</v>
      </c>
      <c r="M118" s="66">
        <f t="shared" si="17"/>
        <v>0</v>
      </c>
      <c r="N118" s="67">
        <f t="shared" si="24"/>
        <v>4202699.5</v>
      </c>
      <c r="O118" s="68">
        <v>1396358</v>
      </c>
      <c r="P118" s="66">
        <v>1007373581.7028</v>
      </c>
      <c r="Q118" s="69">
        <v>15517535.578600001</v>
      </c>
      <c r="R118" s="69">
        <f t="shared" si="18"/>
        <v>0</v>
      </c>
      <c r="S118" s="67">
        <v>0</v>
      </c>
      <c r="T118" s="70">
        <f t="shared" si="19"/>
        <v>2806341.5</v>
      </c>
      <c r="U118" s="71">
        <v>2607876.7599999998</v>
      </c>
      <c r="V118" s="72">
        <f t="shared" si="20"/>
        <v>2712191.8303999999</v>
      </c>
      <c r="W118" s="73">
        <f t="shared" si="21"/>
        <v>0</v>
      </c>
      <c r="X118" s="74">
        <f t="shared" si="22"/>
        <v>2806341.5</v>
      </c>
      <c r="Y118" s="75"/>
      <c r="Z118" s="76">
        <f t="shared" si="23"/>
        <v>4202699.5</v>
      </c>
      <c r="AA118" s="9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</row>
    <row r="119" spans="1:41" s="78" customFormat="1" ht="12.75" x14ac:dyDescent="0.2">
      <c r="A119" s="78">
        <v>267</v>
      </c>
      <c r="B119" s="78" t="s">
        <v>146</v>
      </c>
      <c r="C119" s="78" t="b">
        <f t="shared" si="13"/>
        <v>1</v>
      </c>
      <c r="D119" s="79">
        <v>267</v>
      </c>
      <c r="E119" s="77" t="s">
        <v>146</v>
      </c>
      <c r="F119" s="65">
        <v>2961.6656000000003</v>
      </c>
      <c r="G119" s="66">
        <f t="shared" si="14"/>
        <v>12142828.960000001</v>
      </c>
      <c r="H119" s="66">
        <v>486.91570000000002</v>
      </c>
      <c r="I119" s="66">
        <f t="shared" si="15"/>
        <v>1119906.1100000001</v>
      </c>
      <c r="J119" s="66">
        <v>479.70250000000004</v>
      </c>
      <c r="K119" s="66">
        <f t="shared" si="16"/>
        <v>1007375.25</v>
      </c>
      <c r="L119" s="66">
        <v>55.494499999999995</v>
      </c>
      <c r="M119" s="66">
        <f t="shared" si="17"/>
        <v>44395.6</v>
      </c>
      <c r="N119" s="67">
        <f t="shared" si="24"/>
        <v>14314505.92</v>
      </c>
      <c r="O119" s="68">
        <v>6136479</v>
      </c>
      <c r="P119" s="66">
        <v>4453139078.4687405</v>
      </c>
      <c r="Q119" s="69">
        <v>9145605.8584000003</v>
      </c>
      <c r="R119" s="69">
        <f t="shared" si="18"/>
        <v>0</v>
      </c>
      <c r="S119" s="67">
        <v>0</v>
      </c>
      <c r="T119" s="70">
        <f t="shared" si="19"/>
        <v>8178026.9199999999</v>
      </c>
      <c r="U119" s="71">
        <v>7331854.6500000004</v>
      </c>
      <c r="V119" s="72">
        <f t="shared" si="20"/>
        <v>7625128.8360000011</v>
      </c>
      <c r="W119" s="73">
        <f t="shared" si="21"/>
        <v>0</v>
      </c>
      <c r="X119" s="74">
        <f t="shared" si="22"/>
        <v>8178026.9199999999</v>
      </c>
      <c r="Y119" s="75"/>
      <c r="Z119" s="76">
        <f t="shared" si="23"/>
        <v>14314505.92</v>
      </c>
      <c r="AA119" s="9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</row>
    <row r="120" spans="1:41" s="78" customFormat="1" ht="12.75" x14ac:dyDescent="0.2">
      <c r="A120" s="78">
        <v>271</v>
      </c>
      <c r="B120" s="78" t="s">
        <v>147</v>
      </c>
      <c r="C120" s="78" t="b">
        <f t="shared" si="13"/>
        <v>1</v>
      </c>
      <c r="D120" s="79">
        <v>271</v>
      </c>
      <c r="E120" s="77" t="s">
        <v>147</v>
      </c>
      <c r="F120" s="65">
        <v>76.606099999999998</v>
      </c>
      <c r="G120" s="66">
        <f t="shared" si="14"/>
        <v>314085.01</v>
      </c>
      <c r="H120" s="66">
        <v>8.7721999999999998</v>
      </c>
      <c r="I120" s="66">
        <f t="shared" si="15"/>
        <v>20176.060000000001</v>
      </c>
      <c r="J120" s="66">
        <v>17.772200000000002</v>
      </c>
      <c r="K120" s="66">
        <f t="shared" si="16"/>
        <v>37321.620000000003</v>
      </c>
      <c r="L120" s="66">
        <v>0.1555</v>
      </c>
      <c r="M120" s="66">
        <f t="shared" si="17"/>
        <v>124.4</v>
      </c>
      <c r="N120" s="67">
        <f t="shared" si="24"/>
        <v>371707.09</v>
      </c>
      <c r="O120" s="68">
        <v>903235</v>
      </c>
      <c r="P120" s="66">
        <v>631597360.09542501</v>
      </c>
      <c r="Q120" s="69">
        <v>71999881.454500005</v>
      </c>
      <c r="R120" s="69">
        <f t="shared" si="18"/>
        <v>0</v>
      </c>
      <c r="S120" s="67">
        <v>0</v>
      </c>
      <c r="T120" s="70">
        <f t="shared" si="19"/>
        <v>0</v>
      </c>
      <c r="U120" s="71">
        <v>0</v>
      </c>
      <c r="V120" s="72">
        <f t="shared" si="20"/>
        <v>0</v>
      </c>
      <c r="W120" s="73">
        <f t="shared" si="21"/>
        <v>0</v>
      </c>
      <c r="X120" s="74">
        <f t="shared" si="22"/>
        <v>0</v>
      </c>
      <c r="Y120" s="75"/>
      <c r="Z120" s="76">
        <f t="shared" si="23"/>
        <v>903235</v>
      </c>
      <c r="AA120" s="9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</row>
    <row r="121" spans="1:41" s="78" customFormat="1" ht="12.75" x14ac:dyDescent="0.2">
      <c r="A121" s="78">
        <v>273</v>
      </c>
      <c r="B121" s="78" t="s">
        <v>148</v>
      </c>
      <c r="C121" s="78" t="b">
        <f t="shared" si="13"/>
        <v>1</v>
      </c>
      <c r="D121" s="79">
        <v>273</v>
      </c>
      <c r="E121" s="77" t="s">
        <v>148</v>
      </c>
      <c r="F121" s="65">
        <v>607.81979999999999</v>
      </c>
      <c r="G121" s="66">
        <f t="shared" si="14"/>
        <v>2492061.1800000002</v>
      </c>
      <c r="H121" s="66">
        <v>212.19710000000001</v>
      </c>
      <c r="I121" s="66">
        <f t="shared" si="15"/>
        <v>488053.33</v>
      </c>
      <c r="J121" s="66">
        <v>148.25710000000001</v>
      </c>
      <c r="K121" s="66">
        <f t="shared" si="16"/>
        <v>311339.90999999997</v>
      </c>
      <c r="L121" s="66">
        <v>3.9942000000000002</v>
      </c>
      <c r="M121" s="66">
        <f t="shared" si="17"/>
        <v>3195.36</v>
      </c>
      <c r="N121" s="67">
        <f t="shared" si="24"/>
        <v>3294649.7800000003</v>
      </c>
      <c r="O121" s="68">
        <v>1037606</v>
      </c>
      <c r="P121" s="66">
        <v>734944087.225806</v>
      </c>
      <c r="Q121" s="69">
        <v>3463497.3202999998</v>
      </c>
      <c r="R121" s="69">
        <f t="shared" si="18"/>
        <v>5332.0545379743644</v>
      </c>
      <c r="S121" s="67">
        <v>1131446.51</v>
      </c>
      <c r="T121" s="70">
        <f t="shared" si="19"/>
        <v>3388490.29</v>
      </c>
      <c r="U121" s="71">
        <v>3402627.18</v>
      </c>
      <c r="V121" s="72">
        <f t="shared" si="20"/>
        <v>3538732.2672000001</v>
      </c>
      <c r="W121" s="73">
        <f t="shared" si="21"/>
        <v>150241.97720000008</v>
      </c>
      <c r="X121" s="74">
        <f t="shared" si="22"/>
        <v>3538732.27</v>
      </c>
      <c r="Y121" s="75"/>
      <c r="Z121" s="76">
        <f t="shared" si="23"/>
        <v>4576338.2699999996</v>
      </c>
      <c r="AA121" s="9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</row>
    <row r="122" spans="1:41" s="78" customFormat="1" ht="12.75" x14ac:dyDescent="0.2">
      <c r="A122" s="78">
        <v>275</v>
      </c>
      <c r="B122" s="78" t="s">
        <v>149</v>
      </c>
      <c r="C122" s="78" t="b">
        <f t="shared" si="13"/>
        <v>1</v>
      </c>
      <c r="D122" s="79">
        <v>275</v>
      </c>
      <c r="E122" s="77" t="s">
        <v>149</v>
      </c>
      <c r="F122" s="65">
        <v>106.02289999999999</v>
      </c>
      <c r="G122" s="66">
        <f t="shared" si="14"/>
        <v>434693.89</v>
      </c>
      <c r="H122" s="66">
        <v>45.865400000000001</v>
      </c>
      <c r="I122" s="66">
        <f t="shared" si="15"/>
        <v>105490.42</v>
      </c>
      <c r="J122" s="66">
        <v>14</v>
      </c>
      <c r="K122" s="66">
        <f t="shared" si="16"/>
        <v>29400</v>
      </c>
      <c r="L122" s="66">
        <v>0</v>
      </c>
      <c r="M122" s="66">
        <f t="shared" si="17"/>
        <v>0</v>
      </c>
      <c r="N122" s="67">
        <f t="shared" si="24"/>
        <v>569584.31000000006</v>
      </c>
      <c r="O122" s="68">
        <v>238647</v>
      </c>
      <c r="P122" s="66">
        <v>174804443.70212799</v>
      </c>
      <c r="Q122" s="69">
        <v>3811248.6472</v>
      </c>
      <c r="R122" s="69">
        <f t="shared" si="18"/>
        <v>4740.8772189929668</v>
      </c>
      <c r="S122" s="67">
        <v>217442.23</v>
      </c>
      <c r="T122" s="70">
        <f t="shared" si="19"/>
        <v>548379.54</v>
      </c>
      <c r="U122" s="71">
        <v>543176.12</v>
      </c>
      <c r="V122" s="72">
        <f t="shared" si="20"/>
        <v>564903.16480000003</v>
      </c>
      <c r="W122" s="73">
        <f t="shared" si="21"/>
        <v>16523.624799999991</v>
      </c>
      <c r="X122" s="74">
        <f t="shared" si="22"/>
        <v>564903.16</v>
      </c>
      <c r="Y122" s="75"/>
      <c r="Z122" s="76">
        <f t="shared" si="23"/>
        <v>803550.16</v>
      </c>
      <c r="AA122" s="9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</row>
    <row r="123" spans="1:41" s="78" customFormat="1" ht="12.75" x14ac:dyDescent="0.2">
      <c r="A123" s="78">
        <v>279</v>
      </c>
      <c r="B123" s="78" t="s">
        <v>150</v>
      </c>
      <c r="C123" s="78" t="b">
        <f t="shared" si="13"/>
        <v>1</v>
      </c>
      <c r="D123" s="79">
        <v>279</v>
      </c>
      <c r="E123" s="77" t="s">
        <v>150</v>
      </c>
      <c r="F123" s="65">
        <v>2262.5771</v>
      </c>
      <c r="G123" s="66">
        <f t="shared" si="14"/>
        <v>9276566.1099999994</v>
      </c>
      <c r="H123" s="66">
        <v>863.7672</v>
      </c>
      <c r="I123" s="66">
        <f t="shared" si="15"/>
        <v>1986664.56</v>
      </c>
      <c r="J123" s="66">
        <v>468.48040000000003</v>
      </c>
      <c r="K123" s="66">
        <f t="shared" si="16"/>
        <v>983808.84</v>
      </c>
      <c r="L123" s="66">
        <v>43.335400000000007</v>
      </c>
      <c r="M123" s="66">
        <f t="shared" si="17"/>
        <v>34668.32</v>
      </c>
      <c r="N123" s="67">
        <f t="shared" si="24"/>
        <v>12281707.83</v>
      </c>
      <c r="O123" s="68">
        <v>3330484</v>
      </c>
      <c r="P123" s="66">
        <v>2430594339.82166</v>
      </c>
      <c r="Q123" s="69">
        <v>2813946.0954999998</v>
      </c>
      <c r="R123" s="69">
        <f t="shared" si="18"/>
        <v>6436.2916420072452</v>
      </c>
      <c r="S123" s="67">
        <v>5559457.6100000003</v>
      </c>
      <c r="T123" s="70">
        <f t="shared" si="19"/>
        <v>14510681.440000001</v>
      </c>
      <c r="U123" s="71">
        <v>12465382.74</v>
      </c>
      <c r="V123" s="72">
        <f t="shared" si="20"/>
        <v>12963998.049600001</v>
      </c>
      <c r="W123" s="73">
        <f t="shared" si="21"/>
        <v>0</v>
      </c>
      <c r="X123" s="74">
        <f t="shared" si="22"/>
        <v>14510681.439999999</v>
      </c>
      <c r="Y123" s="75"/>
      <c r="Z123" s="76">
        <f t="shared" si="23"/>
        <v>17841165.440000001</v>
      </c>
      <c r="AA123" s="9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</row>
    <row r="124" spans="1:41" s="78" customFormat="1" ht="12.75" x14ac:dyDescent="0.2">
      <c r="A124" s="78">
        <v>281</v>
      </c>
      <c r="B124" s="78" t="s">
        <v>151</v>
      </c>
      <c r="C124" s="78" t="b">
        <f t="shared" si="13"/>
        <v>1</v>
      </c>
      <c r="D124" s="79">
        <v>281</v>
      </c>
      <c r="E124" s="77" t="s">
        <v>151</v>
      </c>
      <c r="F124" s="65">
        <v>258.24509999999998</v>
      </c>
      <c r="G124" s="66">
        <f t="shared" si="14"/>
        <v>1058804.9099999999</v>
      </c>
      <c r="H124" s="66">
        <v>38.366599999999998</v>
      </c>
      <c r="I124" s="66">
        <f t="shared" si="15"/>
        <v>88243.18</v>
      </c>
      <c r="J124" s="66">
        <v>49.903399999999998</v>
      </c>
      <c r="K124" s="66">
        <f t="shared" si="16"/>
        <v>104797.14</v>
      </c>
      <c r="L124" s="66">
        <v>0</v>
      </c>
      <c r="M124" s="66">
        <f t="shared" si="17"/>
        <v>0</v>
      </c>
      <c r="N124" s="67">
        <f t="shared" si="24"/>
        <v>1251845.2299999997</v>
      </c>
      <c r="O124" s="68">
        <v>708195</v>
      </c>
      <c r="P124" s="66">
        <v>519527956.81520301</v>
      </c>
      <c r="Q124" s="69">
        <v>13541151.8564</v>
      </c>
      <c r="R124" s="69">
        <f t="shared" si="18"/>
        <v>0</v>
      </c>
      <c r="S124" s="67">
        <v>0</v>
      </c>
      <c r="T124" s="70">
        <f t="shared" si="19"/>
        <v>543650.22999999975</v>
      </c>
      <c r="U124" s="71">
        <v>435832.84</v>
      </c>
      <c r="V124" s="72">
        <f t="shared" si="20"/>
        <v>453266.15360000002</v>
      </c>
      <c r="W124" s="73">
        <f t="shared" si="21"/>
        <v>0</v>
      </c>
      <c r="X124" s="74">
        <f t="shared" si="22"/>
        <v>543650.23</v>
      </c>
      <c r="Y124" s="75"/>
      <c r="Z124" s="76">
        <f t="shared" si="23"/>
        <v>1251845.23</v>
      </c>
      <c r="AA124" s="9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</row>
    <row r="125" spans="1:41" s="78" customFormat="1" ht="12.75" x14ac:dyDescent="0.2">
      <c r="A125" s="78">
        <v>283</v>
      </c>
      <c r="B125" s="78" t="s">
        <v>152</v>
      </c>
      <c r="C125" s="78" t="b">
        <f t="shared" si="13"/>
        <v>1</v>
      </c>
      <c r="D125" s="79">
        <v>283</v>
      </c>
      <c r="E125" s="77" t="s">
        <v>152</v>
      </c>
      <c r="F125" s="65">
        <v>624.47239999999999</v>
      </c>
      <c r="G125" s="66">
        <f t="shared" si="14"/>
        <v>2560336.84</v>
      </c>
      <c r="H125" s="66">
        <v>76.088099999999997</v>
      </c>
      <c r="I125" s="66">
        <f t="shared" si="15"/>
        <v>175002.63</v>
      </c>
      <c r="J125" s="66">
        <v>175.62359999999998</v>
      </c>
      <c r="K125" s="66">
        <f t="shared" si="16"/>
        <v>368809.56</v>
      </c>
      <c r="L125" s="66">
        <v>8</v>
      </c>
      <c r="M125" s="66">
        <f t="shared" si="17"/>
        <v>6400</v>
      </c>
      <c r="N125" s="67">
        <f t="shared" si="24"/>
        <v>3110549.03</v>
      </c>
      <c r="O125" s="68">
        <v>1576784</v>
      </c>
      <c r="P125" s="66">
        <v>1151688252.6140299</v>
      </c>
      <c r="Q125" s="69">
        <v>15136246.700999999</v>
      </c>
      <c r="R125" s="69">
        <f t="shared" si="18"/>
        <v>0</v>
      </c>
      <c r="S125" s="67">
        <v>0</v>
      </c>
      <c r="T125" s="70">
        <f t="shared" si="19"/>
        <v>1533765.0299999998</v>
      </c>
      <c r="U125" s="71">
        <v>1310678.6499999999</v>
      </c>
      <c r="V125" s="72">
        <f t="shared" si="20"/>
        <v>1363105.7959999999</v>
      </c>
      <c r="W125" s="73">
        <f t="shared" si="21"/>
        <v>0</v>
      </c>
      <c r="X125" s="74">
        <f t="shared" si="22"/>
        <v>1533765.03</v>
      </c>
      <c r="Y125" s="75"/>
      <c r="Z125" s="76">
        <f t="shared" si="23"/>
        <v>3110549.03</v>
      </c>
      <c r="AA125" s="9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</row>
    <row r="126" spans="1:41" s="78" customFormat="1" ht="12.75" x14ac:dyDescent="0.2">
      <c r="A126" s="78">
        <v>285</v>
      </c>
      <c r="B126" s="78" t="s">
        <v>153</v>
      </c>
      <c r="C126" s="78" t="b">
        <f t="shared" si="13"/>
        <v>1</v>
      </c>
      <c r="D126" s="79">
        <v>285</v>
      </c>
      <c r="E126" s="77" t="s">
        <v>153</v>
      </c>
      <c r="F126" s="65">
        <v>1774.0208</v>
      </c>
      <c r="G126" s="66">
        <f t="shared" si="14"/>
        <v>7273485.2800000003</v>
      </c>
      <c r="H126" s="66">
        <v>897.56510000000003</v>
      </c>
      <c r="I126" s="66">
        <f t="shared" si="15"/>
        <v>2064399.73</v>
      </c>
      <c r="J126" s="66">
        <v>417.11200000000002</v>
      </c>
      <c r="K126" s="66">
        <f t="shared" si="16"/>
        <v>875935.2</v>
      </c>
      <c r="L126" s="66">
        <v>17.653600000000001</v>
      </c>
      <c r="M126" s="66">
        <f t="shared" si="17"/>
        <v>14122.88</v>
      </c>
      <c r="N126" s="67">
        <f t="shared" si="24"/>
        <v>10227943.09</v>
      </c>
      <c r="O126" s="68">
        <v>4669057</v>
      </c>
      <c r="P126" s="66">
        <v>3316220628.3417702</v>
      </c>
      <c r="Q126" s="69">
        <v>3694685.3530000001</v>
      </c>
      <c r="R126" s="69">
        <f t="shared" si="18"/>
        <v>4939.0348956304115</v>
      </c>
      <c r="S126" s="67">
        <v>4433105.3499999996</v>
      </c>
      <c r="T126" s="70">
        <f t="shared" si="19"/>
        <v>9991991.4399999995</v>
      </c>
      <c r="U126" s="71">
        <v>6899479.79</v>
      </c>
      <c r="V126" s="72">
        <f t="shared" si="20"/>
        <v>7175458.9816000005</v>
      </c>
      <c r="W126" s="73">
        <f t="shared" si="21"/>
        <v>0</v>
      </c>
      <c r="X126" s="74">
        <f t="shared" si="22"/>
        <v>9991991.4399999995</v>
      </c>
      <c r="Y126" s="75"/>
      <c r="Z126" s="76">
        <f t="shared" si="23"/>
        <v>14661048.439999999</v>
      </c>
      <c r="AA126" s="9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</row>
    <row r="127" spans="1:41" s="78" customFormat="1" ht="12.75" x14ac:dyDescent="0.2">
      <c r="A127" s="78">
        <v>287</v>
      </c>
      <c r="B127" s="78" t="s">
        <v>154</v>
      </c>
      <c r="C127" s="78" t="b">
        <f t="shared" si="13"/>
        <v>1</v>
      </c>
      <c r="D127" s="79">
        <v>287</v>
      </c>
      <c r="E127" s="77" t="s">
        <v>154</v>
      </c>
      <c r="F127" s="65">
        <v>373.7321</v>
      </c>
      <c r="G127" s="66">
        <f t="shared" si="14"/>
        <v>1532301.61</v>
      </c>
      <c r="H127" s="66">
        <v>177.46</v>
      </c>
      <c r="I127" s="66">
        <f t="shared" si="15"/>
        <v>408158</v>
      </c>
      <c r="J127" s="66">
        <v>101.78399999999999</v>
      </c>
      <c r="K127" s="66">
        <f t="shared" si="16"/>
        <v>213746.4</v>
      </c>
      <c r="L127" s="66">
        <v>2.92</v>
      </c>
      <c r="M127" s="66">
        <f t="shared" si="17"/>
        <v>2336</v>
      </c>
      <c r="N127" s="67">
        <f t="shared" si="24"/>
        <v>2156542.0100000002</v>
      </c>
      <c r="O127" s="68">
        <v>528225</v>
      </c>
      <c r="P127" s="66">
        <v>387578319.36519003</v>
      </c>
      <c r="Q127" s="69">
        <v>2184032.0035999999</v>
      </c>
      <c r="R127" s="69">
        <f t="shared" si="18"/>
        <v>7507.1456102783723</v>
      </c>
      <c r="S127" s="67">
        <v>1332218.06</v>
      </c>
      <c r="T127" s="70">
        <f t="shared" si="19"/>
        <v>2960535.0700000003</v>
      </c>
      <c r="U127" s="71">
        <v>3641005.94</v>
      </c>
      <c r="V127" s="72">
        <f t="shared" si="20"/>
        <v>3786646.1776000001</v>
      </c>
      <c r="W127" s="73">
        <f t="shared" si="21"/>
        <v>826111.10759999976</v>
      </c>
      <c r="X127" s="74">
        <f t="shared" si="22"/>
        <v>3786646.18</v>
      </c>
      <c r="Y127" s="75"/>
      <c r="Z127" s="76">
        <f t="shared" si="23"/>
        <v>4314871.18</v>
      </c>
      <c r="AA127" s="9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</row>
    <row r="128" spans="1:41" s="78" customFormat="1" ht="12.75" x14ac:dyDescent="0.2">
      <c r="A128" s="78">
        <v>291</v>
      </c>
      <c r="B128" s="78" t="s">
        <v>155</v>
      </c>
      <c r="C128" s="78" t="b">
        <f t="shared" si="13"/>
        <v>1</v>
      </c>
      <c r="D128" s="79">
        <v>291</v>
      </c>
      <c r="E128" s="77" t="s">
        <v>155</v>
      </c>
      <c r="F128" s="65">
        <v>35.445099999999996</v>
      </c>
      <c r="G128" s="66">
        <f t="shared" si="14"/>
        <v>145324.91</v>
      </c>
      <c r="H128" s="66">
        <v>10</v>
      </c>
      <c r="I128" s="66">
        <f t="shared" si="15"/>
        <v>23000</v>
      </c>
      <c r="J128" s="66">
        <v>7</v>
      </c>
      <c r="K128" s="66">
        <f t="shared" si="16"/>
        <v>14700</v>
      </c>
      <c r="L128" s="66">
        <v>0</v>
      </c>
      <c r="M128" s="66">
        <f t="shared" si="17"/>
        <v>0</v>
      </c>
      <c r="N128" s="67">
        <f t="shared" si="24"/>
        <v>183024.91</v>
      </c>
      <c r="O128" s="68">
        <v>85553</v>
      </c>
      <c r="P128" s="66">
        <v>61428980.060913697</v>
      </c>
      <c r="Q128" s="69">
        <v>6142898.0060999999</v>
      </c>
      <c r="R128" s="69">
        <f t="shared" si="18"/>
        <v>777.07299999999998</v>
      </c>
      <c r="S128" s="67">
        <v>7770.73</v>
      </c>
      <c r="T128" s="70">
        <f t="shared" si="19"/>
        <v>105242.64</v>
      </c>
      <c r="U128" s="71">
        <v>135073.31</v>
      </c>
      <c r="V128" s="72">
        <f t="shared" si="20"/>
        <v>140476.24239999999</v>
      </c>
      <c r="W128" s="73">
        <f t="shared" si="21"/>
        <v>35233.602399999989</v>
      </c>
      <c r="X128" s="74">
        <f t="shared" si="22"/>
        <v>140476.24</v>
      </c>
      <c r="Y128" s="75"/>
      <c r="Z128" s="76">
        <f t="shared" si="23"/>
        <v>226029.24</v>
      </c>
      <c r="AA128" s="9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</row>
    <row r="129" spans="1:41" s="78" customFormat="1" ht="12.75" x14ac:dyDescent="0.2">
      <c r="A129" s="78">
        <v>293</v>
      </c>
      <c r="B129" s="78" t="s">
        <v>156</v>
      </c>
      <c r="C129" s="78" t="b">
        <f t="shared" si="13"/>
        <v>1</v>
      </c>
      <c r="D129" s="79">
        <v>293</v>
      </c>
      <c r="E129" s="77" t="s">
        <v>156</v>
      </c>
      <c r="F129" s="65">
        <v>68.333799999999997</v>
      </c>
      <c r="G129" s="66">
        <f t="shared" si="14"/>
        <v>280168.58</v>
      </c>
      <c r="H129" s="66">
        <v>18.133800000000001</v>
      </c>
      <c r="I129" s="66">
        <f t="shared" si="15"/>
        <v>41707.74</v>
      </c>
      <c r="J129" s="66">
        <v>10.783300000000001</v>
      </c>
      <c r="K129" s="66">
        <f t="shared" si="16"/>
        <v>22644.93</v>
      </c>
      <c r="L129" s="66">
        <v>0</v>
      </c>
      <c r="M129" s="66">
        <f t="shared" si="17"/>
        <v>0</v>
      </c>
      <c r="N129" s="67">
        <f t="shared" si="24"/>
        <v>344521.25</v>
      </c>
      <c r="O129" s="68">
        <v>105671</v>
      </c>
      <c r="P129" s="66">
        <v>75335508.885245904</v>
      </c>
      <c r="Q129" s="69">
        <v>4154424.8247000002</v>
      </c>
      <c r="R129" s="69">
        <f t="shared" si="18"/>
        <v>4157.4777487344072</v>
      </c>
      <c r="S129" s="67">
        <v>75390.87</v>
      </c>
      <c r="T129" s="70">
        <f t="shared" si="19"/>
        <v>314241.12</v>
      </c>
      <c r="U129" s="71">
        <v>378373.62</v>
      </c>
      <c r="V129" s="72">
        <f t="shared" si="20"/>
        <v>393508.56479999999</v>
      </c>
      <c r="W129" s="73">
        <f t="shared" si="21"/>
        <v>79267.444799999997</v>
      </c>
      <c r="X129" s="74">
        <f t="shared" si="22"/>
        <v>393508.56</v>
      </c>
      <c r="Y129" s="75"/>
      <c r="Z129" s="76">
        <f t="shared" si="23"/>
        <v>499179.56</v>
      </c>
      <c r="AA129" s="9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</row>
    <row r="130" spans="1:41" s="78" customFormat="1" ht="12.75" x14ac:dyDescent="0.2">
      <c r="A130" s="78">
        <v>295</v>
      </c>
      <c r="B130" s="78" t="s">
        <v>157</v>
      </c>
      <c r="C130" s="78" t="b">
        <f t="shared" si="13"/>
        <v>1</v>
      </c>
      <c r="D130" s="79">
        <v>295</v>
      </c>
      <c r="E130" s="77" t="s">
        <v>157</v>
      </c>
      <c r="F130" s="65">
        <v>1306.93</v>
      </c>
      <c r="G130" s="66">
        <f t="shared" si="14"/>
        <v>5358413</v>
      </c>
      <c r="H130" s="66">
        <v>373.08820000000003</v>
      </c>
      <c r="I130" s="66">
        <f t="shared" si="15"/>
        <v>858102.86</v>
      </c>
      <c r="J130" s="66">
        <v>221.2209</v>
      </c>
      <c r="K130" s="66">
        <f t="shared" si="16"/>
        <v>464563.89</v>
      </c>
      <c r="L130" s="66">
        <v>50.149000000000001</v>
      </c>
      <c r="M130" s="66">
        <f t="shared" si="17"/>
        <v>40119.199999999997</v>
      </c>
      <c r="N130" s="67">
        <f t="shared" si="24"/>
        <v>6721198.9500000002</v>
      </c>
      <c r="O130" s="68">
        <v>3965135</v>
      </c>
      <c r="P130" s="66">
        <v>2886260516.1101699</v>
      </c>
      <c r="Q130" s="69">
        <v>7736134.5551000005</v>
      </c>
      <c r="R130" s="69">
        <f t="shared" si="18"/>
        <v>0</v>
      </c>
      <c r="S130" s="67">
        <v>0</v>
      </c>
      <c r="T130" s="70">
        <f t="shared" si="19"/>
        <v>2756063.95</v>
      </c>
      <c r="U130" s="71">
        <v>3197054.2</v>
      </c>
      <c r="V130" s="72">
        <f t="shared" si="20"/>
        <v>3324936.3680000002</v>
      </c>
      <c r="W130" s="73">
        <f t="shared" si="21"/>
        <v>568872.41800000006</v>
      </c>
      <c r="X130" s="74">
        <f t="shared" si="22"/>
        <v>3324936.37</v>
      </c>
      <c r="Y130" s="75"/>
      <c r="Z130" s="76">
        <f t="shared" si="23"/>
        <v>7290071.3700000001</v>
      </c>
      <c r="AA130" s="9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</row>
    <row r="131" spans="1:41" s="78" customFormat="1" ht="12.75" x14ac:dyDescent="0.2">
      <c r="A131" s="78">
        <v>297</v>
      </c>
      <c r="B131" s="78" t="s">
        <v>158</v>
      </c>
      <c r="C131" s="78" t="b">
        <f t="shared" si="13"/>
        <v>1</v>
      </c>
      <c r="D131" s="79">
        <v>297</v>
      </c>
      <c r="E131" s="77" t="s">
        <v>158</v>
      </c>
      <c r="F131" s="65">
        <v>704.26670000000001</v>
      </c>
      <c r="G131" s="66">
        <f t="shared" si="14"/>
        <v>2887493.47</v>
      </c>
      <c r="H131" s="66">
        <v>103.2505</v>
      </c>
      <c r="I131" s="66">
        <f t="shared" si="15"/>
        <v>237476.15</v>
      </c>
      <c r="J131" s="66">
        <v>141.7637</v>
      </c>
      <c r="K131" s="66">
        <f t="shared" si="16"/>
        <v>297703.77</v>
      </c>
      <c r="L131" s="66">
        <v>7.4972000000000003</v>
      </c>
      <c r="M131" s="66">
        <f t="shared" si="17"/>
        <v>5997.76</v>
      </c>
      <c r="N131" s="67">
        <f t="shared" si="24"/>
        <v>3428671.15</v>
      </c>
      <c r="O131" s="68">
        <v>1078084</v>
      </c>
      <c r="P131" s="66">
        <v>765244402.22567296</v>
      </c>
      <c r="Q131" s="69">
        <v>7411532.1690999996</v>
      </c>
      <c r="R131" s="69">
        <f t="shared" si="18"/>
        <v>0</v>
      </c>
      <c r="S131" s="67">
        <v>0</v>
      </c>
      <c r="T131" s="70">
        <f t="shared" si="19"/>
        <v>2350587.15</v>
      </c>
      <c r="U131" s="71">
        <v>2747730.72</v>
      </c>
      <c r="V131" s="72">
        <f t="shared" si="20"/>
        <v>2857639.9488000004</v>
      </c>
      <c r="W131" s="73">
        <f t="shared" si="21"/>
        <v>507052.79880000046</v>
      </c>
      <c r="X131" s="74">
        <f t="shared" si="22"/>
        <v>2857639.95</v>
      </c>
      <c r="Y131" s="75"/>
      <c r="Z131" s="76">
        <f t="shared" si="23"/>
        <v>3935723.95</v>
      </c>
      <c r="AA131" s="9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</row>
    <row r="132" spans="1:41" s="78" customFormat="1" ht="12.75" x14ac:dyDescent="0.2">
      <c r="A132" s="78">
        <v>299</v>
      </c>
      <c r="B132" s="78" t="s">
        <v>159</v>
      </c>
      <c r="C132" s="78" t="b">
        <f t="shared" si="13"/>
        <v>1</v>
      </c>
      <c r="D132" s="79">
        <v>299</v>
      </c>
      <c r="E132" s="77" t="s">
        <v>159</v>
      </c>
      <c r="F132" s="65">
        <v>142.64099999999999</v>
      </c>
      <c r="G132" s="66">
        <f t="shared" si="14"/>
        <v>584828.1</v>
      </c>
      <c r="H132" s="66">
        <v>42.516000000000005</v>
      </c>
      <c r="I132" s="66">
        <f t="shared" si="15"/>
        <v>97786.8</v>
      </c>
      <c r="J132" s="66">
        <v>29.918700000000001</v>
      </c>
      <c r="K132" s="66">
        <f t="shared" si="16"/>
        <v>62829.27</v>
      </c>
      <c r="L132" s="66">
        <v>0</v>
      </c>
      <c r="M132" s="66">
        <f t="shared" si="17"/>
        <v>0</v>
      </c>
      <c r="N132" s="67">
        <f t="shared" si="24"/>
        <v>745444.17</v>
      </c>
      <c r="O132" s="68">
        <v>220854</v>
      </c>
      <c r="P132" s="66">
        <v>198583909.44711101</v>
      </c>
      <c r="Q132" s="69">
        <v>4670804.1547999997</v>
      </c>
      <c r="R132" s="69">
        <f t="shared" si="18"/>
        <v>3279.6328441057481</v>
      </c>
      <c r="S132" s="67">
        <v>139436.87</v>
      </c>
      <c r="T132" s="70">
        <f t="shared" si="19"/>
        <v>664027.04</v>
      </c>
      <c r="U132" s="71">
        <v>768408.32</v>
      </c>
      <c r="V132" s="72">
        <f t="shared" si="20"/>
        <v>799144.65279999992</v>
      </c>
      <c r="W132" s="73">
        <f t="shared" si="21"/>
        <v>135117.61279999989</v>
      </c>
      <c r="X132" s="74">
        <f t="shared" si="22"/>
        <v>799144.65</v>
      </c>
      <c r="Y132" s="75"/>
      <c r="Z132" s="76">
        <f t="shared" si="23"/>
        <v>1019998.65</v>
      </c>
      <c r="AA132" s="9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</row>
    <row r="133" spans="1:41" s="78" customFormat="1" ht="12.75" x14ac:dyDescent="0.2">
      <c r="A133" s="78">
        <v>303</v>
      </c>
      <c r="B133" s="78" t="s">
        <v>160</v>
      </c>
      <c r="C133" s="78" t="b">
        <f t="shared" si="13"/>
        <v>1</v>
      </c>
      <c r="D133" s="79">
        <v>303</v>
      </c>
      <c r="E133" s="77" t="s">
        <v>160</v>
      </c>
      <c r="F133" s="65">
        <v>129.28819999999999</v>
      </c>
      <c r="G133" s="66">
        <f t="shared" si="14"/>
        <v>530081.62</v>
      </c>
      <c r="H133" s="66">
        <v>42.252299999999998</v>
      </c>
      <c r="I133" s="66">
        <f t="shared" si="15"/>
        <v>97180.29</v>
      </c>
      <c r="J133" s="66">
        <v>25.4953</v>
      </c>
      <c r="K133" s="66">
        <f t="shared" si="16"/>
        <v>53540.13</v>
      </c>
      <c r="L133" s="66">
        <v>6.1704999999999997</v>
      </c>
      <c r="M133" s="66">
        <f t="shared" si="17"/>
        <v>4936.3999999999996</v>
      </c>
      <c r="N133" s="67">
        <f t="shared" si="24"/>
        <v>685738.44000000006</v>
      </c>
      <c r="O133" s="68">
        <v>1826549</v>
      </c>
      <c r="P133" s="66">
        <v>1288529538.92909</v>
      </c>
      <c r="Q133" s="69">
        <v>30496080.424699999</v>
      </c>
      <c r="R133" s="69">
        <f t="shared" si="18"/>
        <v>0</v>
      </c>
      <c r="S133" s="67">
        <v>0</v>
      </c>
      <c r="T133" s="70">
        <f t="shared" si="19"/>
        <v>0</v>
      </c>
      <c r="U133" s="71">
        <v>0</v>
      </c>
      <c r="V133" s="72">
        <f t="shared" si="20"/>
        <v>0</v>
      </c>
      <c r="W133" s="73">
        <f t="shared" si="21"/>
        <v>0</v>
      </c>
      <c r="X133" s="74">
        <f t="shared" si="22"/>
        <v>0</v>
      </c>
      <c r="Y133" s="75"/>
      <c r="Z133" s="76">
        <f t="shared" si="23"/>
        <v>1826549</v>
      </c>
      <c r="AA133" s="9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</row>
    <row r="134" spans="1:41" s="78" customFormat="1" ht="12.75" x14ac:dyDescent="0.2">
      <c r="A134" s="78">
        <v>311</v>
      </c>
      <c r="B134" s="78" t="s">
        <v>161</v>
      </c>
      <c r="C134" s="78" t="b">
        <f t="shared" si="13"/>
        <v>1</v>
      </c>
      <c r="D134" s="79">
        <v>311</v>
      </c>
      <c r="E134" s="77" t="s">
        <v>161</v>
      </c>
      <c r="F134" s="65">
        <v>197.32980000000001</v>
      </c>
      <c r="G134" s="66">
        <f t="shared" si="14"/>
        <v>809052.18</v>
      </c>
      <c r="H134" s="66">
        <v>92.40679999999999</v>
      </c>
      <c r="I134" s="66">
        <f t="shared" si="15"/>
        <v>212535.64</v>
      </c>
      <c r="J134" s="66">
        <v>58.895499999999998</v>
      </c>
      <c r="K134" s="66">
        <f t="shared" si="16"/>
        <v>123680.55</v>
      </c>
      <c r="L134" s="66">
        <v>0.45050000000000001</v>
      </c>
      <c r="M134" s="66">
        <f t="shared" si="17"/>
        <v>360.4</v>
      </c>
      <c r="N134" s="67">
        <f t="shared" si="24"/>
        <v>1145628.77</v>
      </c>
      <c r="O134" s="68">
        <v>259621</v>
      </c>
      <c r="P134" s="66">
        <v>187932903.31814501</v>
      </c>
      <c r="Q134" s="69">
        <v>2033756.2097</v>
      </c>
      <c r="R134" s="69">
        <f t="shared" si="18"/>
        <v>7762.6144396299842</v>
      </c>
      <c r="S134" s="67">
        <v>717318.36</v>
      </c>
      <c r="T134" s="70">
        <f t="shared" si="19"/>
        <v>1603326.13</v>
      </c>
      <c r="U134" s="71">
        <v>1694674.55</v>
      </c>
      <c r="V134" s="72">
        <f t="shared" si="20"/>
        <v>1762461.5320000001</v>
      </c>
      <c r="W134" s="73">
        <f t="shared" si="21"/>
        <v>159135.40200000023</v>
      </c>
      <c r="X134" s="74">
        <f t="shared" si="22"/>
        <v>1762461.53</v>
      </c>
      <c r="Y134" s="75"/>
      <c r="Z134" s="76">
        <f t="shared" si="23"/>
        <v>2022082.53</v>
      </c>
      <c r="AA134" s="9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</row>
    <row r="135" spans="1:41" s="78" customFormat="1" ht="12.75" x14ac:dyDescent="0.2">
      <c r="A135" s="78">
        <v>315</v>
      </c>
      <c r="B135" s="78" t="s">
        <v>162</v>
      </c>
      <c r="C135" s="78" t="b">
        <f t="shared" si="13"/>
        <v>1</v>
      </c>
      <c r="D135" s="79">
        <v>315</v>
      </c>
      <c r="E135" s="77" t="s">
        <v>162</v>
      </c>
      <c r="F135" s="65">
        <v>1155.6228999999998</v>
      </c>
      <c r="G135" s="66">
        <f t="shared" si="14"/>
        <v>4738053.8899999997</v>
      </c>
      <c r="H135" s="66">
        <v>123.99850000000001</v>
      </c>
      <c r="I135" s="66">
        <f t="shared" si="15"/>
        <v>285196.55</v>
      </c>
      <c r="J135" s="66">
        <v>225.60830000000001</v>
      </c>
      <c r="K135" s="66">
        <f t="shared" si="16"/>
        <v>473777.43</v>
      </c>
      <c r="L135" s="66">
        <v>14.3445</v>
      </c>
      <c r="M135" s="66">
        <f t="shared" si="17"/>
        <v>11475.6</v>
      </c>
      <c r="N135" s="67">
        <f t="shared" si="24"/>
        <v>5508503.4699999988</v>
      </c>
      <c r="O135" s="68">
        <v>1985321</v>
      </c>
      <c r="P135" s="66">
        <v>1452191066.70171</v>
      </c>
      <c r="Q135" s="69">
        <v>11711359.9495</v>
      </c>
      <c r="R135" s="69">
        <f t="shared" si="18"/>
        <v>0</v>
      </c>
      <c r="S135" s="67">
        <v>0</v>
      </c>
      <c r="T135" s="70">
        <f t="shared" si="19"/>
        <v>3523182.4699999988</v>
      </c>
      <c r="U135" s="71">
        <v>5360521.3600000003</v>
      </c>
      <c r="V135" s="72">
        <f t="shared" si="20"/>
        <v>5574942.2144000009</v>
      </c>
      <c r="W135" s="73">
        <f t="shared" si="21"/>
        <v>2051759.7444000021</v>
      </c>
      <c r="X135" s="74">
        <f t="shared" si="22"/>
        <v>5574942.21</v>
      </c>
      <c r="Y135" s="75"/>
      <c r="Z135" s="76">
        <f t="shared" si="23"/>
        <v>7560263.21</v>
      </c>
      <c r="AA135" s="9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</row>
    <row r="136" spans="1:41" s="78" customFormat="1" ht="12.75" x14ac:dyDescent="0.2">
      <c r="A136" s="78">
        <v>317</v>
      </c>
      <c r="B136" s="78" t="s">
        <v>163</v>
      </c>
      <c r="C136" s="78" t="b">
        <f t="shared" si="13"/>
        <v>1</v>
      </c>
      <c r="D136" s="79">
        <v>317</v>
      </c>
      <c r="E136" s="77" t="s">
        <v>163</v>
      </c>
      <c r="F136" s="65">
        <v>646.89919999999995</v>
      </c>
      <c r="G136" s="66">
        <f t="shared" si="14"/>
        <v>2652286.7200000002</v>
      </c>
      <c r="H136" s="66">
        <v>385.52870000000001</v>
      </c>
      <c r="I136" s="66">
        <f t="shared" si="15"/>
        <v>886716.01</v>
      </c>
      <c r="J136" s="66">
        <v>138.14340000000001</v>
      </c>
      <c r="K136" s="66">
        <f t="shared" si="16"/>
        <v>290101.14</v>
      </c>
      <c r="L136" s="66">
        <v>34.065899999999999</v>
      </c>
      <c r="M136" s="66">
        <f t="shared" si="17"/>
        <v>27252.720000000001</v>
      </c>
      <c r="N136" s="67">
        <f t="shared" si="24"/>
        <v>3856356.5900000008</v>
      </c>
      <c r="O136" s="68">
        <v>1185122</v>
      </c>
      <c r="P136" s="66">
        <v>1161407411.4191101</v>
      </c>
      <c r="Q136" s="69">
        <v>3012505.7133999998</v>
      </c>
      <c r="R136" s="69">
        <f t="shared" si="18"/>
        <v>6098.7402753673077</v>
      </c>
      <c r="S136" s="67">
        <v>2351239.41</v>
      </c>
      <c r="T136" s="70">
        <f t="shared" si="19"/>
        <v>5022474.0000000009</v>
      </c>
      <c r="U136" s="71">
        <v>4224907.1100000003</v>
      </c>
      <c r="V136" s="72">
        <f t="shared" si="20"/>
        <v>4393903.3944000006</v>
      </c>
      <c r="W136" s="73">
        <f t="shared" si="21"/>
        <v>0</v>
      </c>
      <c r="X136" s="74">
        <f t="shared" si="22"/>
        <v>5022474</v>
      </c>
      <c r="Y136" s="75"/>
      <c r="Z136" s="76">
        <f t="shared" si="23"/>
        <v>6207596</v>
      </c>
      <c r="AA136" s="9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</row>
    <row r="137" spans="1:41" s="78" customFormat="1" ht="12.75" x14ac:dyDescent="0.2">
      <c r="A137" s="78">
        <v>319</v>
      </c>
      <c r="B137" s="78" t="s">
        <v>164</v>
      </c>
      <c r="C137" s="78" t="b">
        <f t="shared" ref="C137:C200" si="25">B137=E137</f>
        <v>1</v>
      </c>
      <c r="D137" s="79">
        <v>319</v>
      </c>
      <c r="E137" s="77" t="s">
        <v>164</v>
      </c>
      <c r="F137" s="65">
        <v>3768.7710000000002</v>
      </c>
      <c r="G137" s="66">
        <f t="shared" ref="G137:G200" si="26">ROUND(F137*G$5,2)</f>
        <v>15451961.1</v>
      </c>
      <c r="H137" s="66">
        <v>487.65479999999997</v>
      </c>
      <c r="I137" s="66">
        <f t="shared" ref="I137:I200" si="27">ROUND(H137*I$5,2)</f>
        <v>1121606.04</v>
      </c>
      <c r="J137" s="66">
        <v>772.66210000000001</v>
      </c>
      <c r="K137" s="66">
        <f t="shared" ref="K137:K200" si="28">ROUND(J137*$K$5,2)</f>
        <v>1622590.41</v>
      </c>
      <c r="L137" s="66">
        <v>29.930699999999998</v>
      </c>
      <c r="M137" s="66">
        <f t="shared" ref="M137:M200" si="29">ROUND(L137*$M$5,2)</f>
        <v>23944.560000000001</v>
      </c>
      <c r="N137" s="67">
        <f t="shared" si="24"/>
        <v>18220102.109999999</v>
      </c>
      <c r="O137" s="68">
        <v>7043652</v>
      </c>
      <c r="P137" s="66">
        <v>5591606380.6337996</v>
      </c>
      <c r="Q137" s="69">
        <v>11466320.808599999</v>
      </c>
      <c r="R137" s="69">
        <f t="shared" ref="R137:R200" si="30">IFERROR(S137/H137,"")</f>
        <v>0</v>
      </c>
      <c r="S137" s="67">
        <v>0</v>
      </c>
      <c r="T137" s="70">
        <f t="shared" ref="T137:T200" si="31">IF(N137&gt;O137,N137-O137+S137,0)</f>
        <v>11176450.109999999</v>
      </c>
      <c r="U137" s="71">
        <v>11468734.189999999</v>
      </c>
      <c r="V137" s="72">
        <f t="shared" ref="V137:V200" si="32">U137*$V$5</f>
        <v>11927483.557599999</v>
      </c>
      <c r="W137" s="73">
        <f t="shared" ref="W137:W200" si="33">MAX(T137,V137)-T137</f>
        <v>751033.44759999961</v>
      </c>
      <c r="X137" s="74">
        <f t="shared" ref="X137:X200" si="34">ROUND(W137+T137,2)</f>
        <v>11927483.560000001</v>
      </c>
      <c r="Y137" s="75"/>
      <c r="Z137" s="76">
        <f t="shared" ref="Z137:Z200" si="35">ROUND(X137+O137,2)</f>
        <v>18971135.559999999</v>
      </c>
      <c r="AA137" s="9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</row>
    <row r="138" spans="1:41" s="78" customFormat="1" ht="12.75" x14ac:dyDescent="0.2">
      <c r="A138" s="78">
        <v>321</v>
      </c>
      <c r="B138" s="78" t="s">
        <v>165</v>
      </c>
      <c r="C138" s="78" t="b">
        <f t="shared" si="25"/>
        <v>1</v>
      </c>
      <c r="D138" s="79">
        <v>321</v>
      </c>
      <c r="E138" s="77" t="s">
        <v>165</v>
      </c>
      <c r="F138" s="65">
        <v>611.96119999999996</v>
      </c>
      <c r="G138" s="66">
        <f t="shared" si="26"/>
        <v>2509040.92</v>
      </c>
      <c r="H138" s="66">
        <v>141.7758</v>
      </c>
      <c r="I138" s="66">
        <f t="shared" si="27"/>
        <v>326084.34000000003</v>
      </c>
      <c r="J138" s="66">
        <v>137.45480000000001</v>
      </c>
      <c r="K138" s="66">
        <f t="shared" si="28"/>
        <v>288655.08</v>
      </c>
      <c r="L138" s="66">
        <v>0.93889999999999996</v>
      </c>
      <c r="M138" s="66">
        <f t="shared" si="29"/>
        <v>751.12</v>
      </c>
      <c r="N138" s="67">
        <f t="shared" ref="N138:N201" si="36">G138+I138+K138+M138</f>
        <v>3124531.46</v>
      </c>
      <c r="O138" s="68">
        <v>1096343</v>
      </c>
      <c r="P138" s="66">
        <v>779354551</v>
      </c>
      <c r="Q138" s="69">
        <v>5497091.5416999999</v>
      </c>
      <c r="R138" s="69">
        <f t="shared" si="30"/>
        <v>1874.944384020404</v>
      </c>
      <c r="S138" s="67">
        <v>265821.74</v>
      </c>
      <c r="T138" s="70">
        <f t="shared" si="31"/>
        <v>2294010.2000000002</v>
      </c>
      <c r="U138" s="71">
        <v>2450182.5</v>
      </c>
      <c r="V138" s="72">
        <f t="shared" si="32"/>
        <v>2548189.8000000003</v>
      </c>
      <c r="W138" s="73">
        <f t="shared" si="33"/>
        <v>254179.60000000009</v>
      </c>
      <c r="X138" s="74">
        <f t="shared" si="34"/>
        <v>2548189.7999999998</v>
      </c>
      <c r="Y138" s="75"/>
      <c r="Z138" s="76">
        <f t="shared" si="35"/>
        <v>3644532.8</v>
      </c>
      <c r="AA138" s="9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</row>
    <row r="139" spans="1:41" s="78" customFormat="1" ht="12.75" x14ac:dyDescent="0.2">
      <c r="A139" s="78">
        <v>323</v>
      </c>
      <c r="B139" s="78" t="s">
        <v>166</v>
      </c>
      <c r="C139" s="78" t="b">
        <f t="shared" si="25"/>
        <v>1</v>
      </c>
      <c r="D139" s="79">
        <v>323</v>
      </c>
      <c r="E139" s="77" t="s">
        <v>166</v>
      </c>
      <c r="F139" s="65">
        <v>40.6539</v>
      </c>
      <c r="G139" s="66">
        <f t="shared" si="26"/>
        <v>166680.99</v>
      </c>
      <c r="H139" s="66">
        <v>3.7252999999999998</v>
      </c>
      <c r="I139" s="66">
        <f t="shared" si="27"/>
        <v>8568.19</v>
      </c>
      <c r="J139" s="66">
        <v>7</v>
      </c>
      <c r="K139" s="66">
        <f t="shared" si="28"/>
        <v>14700</v>
      </c>
      <c r="L139" s="66">
        <v>0</v>
      </c>
      <c r="M139" s="66">
        <f t="shared" si="29"/>
        <v>0</v>
      </c>
      <c r="N139" s="67">
        <f t="shared" si="36"/>
        <v>189949.18</v>
      </c>
      <c r="O139" s="68">
        <v>136261</v>
      </c>
      <c r="P139" s="66">
        <v>98104170.610341802</v>
      </c>
      <c r="Q139" s="69">
        <v>26334569.191799998</v>
      </c>
      <c r="R139" s="69">
        <f t="shared" si="30"/>
        <v>0</v>
      </c>
      <c r="S139" s="67">
        <v>0</v>
      </c>
      <c r="T139" s="70">
        <f t="shared" si="31"/>
        <v>53688.179999999993</v>
      </c>
      <c r="U139" s="71">
        <v>139111.44</v>
      </c>
      <c r="V139" s="72">
        <f t="shared" si="32"/>
        <v>144675.8976</v>
      </c>
      <c r="W139" s="73">
        <f t="shared" si="33"/>
        <v>90987.717600000004</v>
      </c>
      <c r="X139" s="74">
        <f t="shared" si="34"/>
        <v>144675.9</v>
      </c>
      <c r="Y139" s="75"/>
      <c r="Z139" s="76">
        <f t="shared" si="35"/>
        <v>280936.90000000002</v>
      </c>
      <c r="AA139" s="9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</row>
    <row r="140" spans="1:41" s="78" customFormat="1" ht="12.75" x14ac:dyDescent="0.2">
      <c r="A140" s="78">
        <v>327</v>
      </c>
      <c r="B140" s="78" t="s">
        <v>167</v>
      </c>
      <c r="C140" s="78" t="b">
        <f t="shared" si="25"/>
        <v>1</v>
      </c>
      <c r="D140" s="79">
        <v>327</v>
      </c>
      <c r="E140" s="77" t="s">
        <v>167</v>
      </c>
      <c r="F140" s="65">
        <v>275.96520000000004</v>
      </c>
      <c r="G140" s="66">
        <f t="shared" si="26"/>
        <v>1131457.32</v>
      </c>
      <c r="H140" s="66">
        <v>24.157599999999999</v>
      </c>
      <c r="I140" s="66">
        <f t="shared" si="27"/>
        <v>55562.48</v>
      </c>
      <c r="J140" s="66">
        <v>50.427300000000002</v>
      </c>
      <c r="K140" s="66">
        <f t="shared" si="28"/>
        <v>105897.33</v>
      </c>
      <c r="L140" s="66">
        <v>0</v>
      </c>
      <c r="M140" s="66">
        <f t="shared" si="29"/>
        <v>0</v>
      </c>
      <c r="N140" s="67">
        <f t="shared" si="36"/>
        <v>1292917.1300000001</v>
      </c>
      <c r="O140" s="68">
        <v>655608</v>
      </c>
      <c r="P140" s="66">
        <v>462523293.94183397</v>
      </c>
      <c r="Q140" s="69">
        <v>19146078.002</v>
      </c>
      <c r="R140" s="69">
        <f t="shared" si="30"/>
        <v>0</v>
      </c>
      <c r="S140" s="67">
        <v>0</v>
      </c>
      <c r="T140" s="70">
        <f t="shared" si="31"/>
        <v>637309.13000000012</v>
      </c>
      <c r="U140" s="71">
        <v>614567.23</v>
      </c>
      <c r="V140" s="72">
        <f t="shared" si="32"/>
        <v>639149.9192</v>
      </c>
      <c r="W140" s="73">
        <f t="shared" si="33"/>
        <v>1840.7891999998828</v>
      </c>
      <c r="X140" s="74">
        <f t="shared" si="34"/>
        <v>639149.92000000004</v>
      </c>
      <c r="Y140" s="75"/>
      <c r="Z140" s="76">
        <f t="shared" si="35"/>
        <v>1294757.92</v>
      </c>
      <c r="AA140" s="9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</row>
    <row r="141" spans="1:41" s="78" customFormat="1" ht="12.75" x14ac:dyDescent="0.2">
      <c r="A141" s="78">
        <v>329</v>
      </c>
      <c r="B141" s="78" t="s">
        <v>168</v>
      </c>
      <c r="C141" s="78" t="b">
        <f t="shared" si="25"/>
        <v>1</v>
      </c>
      <c r="D141" s="79">
        <v>329</v>
      </c>
      <c r="E141" s="77" t="s">
        <v>168</v>
      </c>
      <c r="F141" s="65">
        <v>144.46119999999999</v>
      </c>
      <c r="G141" s="66">
        <f t="shared" si="26"/>
        <v>592290.92000000004</v>
      </c>
      <c r="H141" s="66">
        <v>29</v>
      </c>
      <c r="I141" s="66">
        <f t="shared" si="27"/>
        <v>66700</v>
      </c>
      <c r="J141" s="66">
        <v>26.4754</v>
      </c>
      <c r="K141" s="66">
        <f t="shared" si="28"/>
        <v>55598.34</v>
      </c>
      <c r="L141" s="66">
        <v>0</v>
      </c>
      <c r="M141" s="66">
        <f t="shared" si="29"/>
        <v>0</v>
      </c>
      <c r="N141" s="67">
        <f t="shared" si="36"/>
        <v>714589.26</v>
      </c>
      <c r="O141" s="68">
        <v>373299</v>
      </c>
      <c r="P141" s="66">
        <v>262622425.15745801</v>
      </c>
      <c r="Q141" s="69">
        <v>9055945.6951000001</v>
      </c>
      <c r="R141" s="69">
        <f t="shared" si="30"/>
        <v>0</v>
      </c>
      <c r="S141" s="67">
        <v>0</v>
      </c>
      <c r="T141" s="70">
        <f t="shared" si="31"/>
        <v>341290.26</v>
      </c>
      <c r="U141" s="71">
        <v>394314.52</v>
      </c>
      <c r="V141" s="72">
        <f t="shared" si="32"/>
        <v>410087.10080000001</v>
      </c>
      <c r="W141" s="73">
        <f t="shared" si="33"/>
        <v>68796.840800000005</v>
      </c>
      <c r="X141" s="74">
        <f t="shared" si="34"/>
        <v>410087.1</v>
      </c>
      <c r="Y141" s="75"/>
      <c r="Z141" s="76">
        <f t="shared" si="35"/>
        <v>783386.1</v>
      </c>
      <c r="AA141" s="9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</row>
    <row r="142" spans="1:41" s="78" customFormat="1" ht="12.75" x14ac:dyDescent="0.2">
      <c r="A142" s="78">
        <v>331</v>
      </c>
      <c r="B142" s="78" t="s">
        <v>169</v>
      </c>
      <c r="C142" s="78" t="b">
        <f t="shared" si="25"/>
        <v>1</v>
      </c>
      <c r="D142" s="79">
        <v>331</v>
      </c>
      <c r="E142" s="77" t="s">
        <v>169</v>
      </c>
      <c r="F142" s="65">
        <v>330.048</v>
      </c>
      <c r="G142" s="66">
        <f t="shared" si="26"/>
        <v>1353196.8</v>
      </c>
      <c r="H142" s="66">
        <v>32.700000000000003</v>
      </c>
      <c r="I142" s="66">
        <f t="shared" si="27"/>
        <v>75210</v>
      </c>
      <c r="J142" s="66">
        <v>68.658699999999996</v>
      </c>
      <c r="K142" s="66">
        <f t="shared" si="28"/>
        <v>144183.26999999999</v>
      </c>
      <c r="L142" s="66">
        <v>5.8159999999999998</v>
      </c>
      <c r="M142" s="66">
        <f t="shared" si="29"/>
        <v>4652.8</v>
      </c>
      <c r="N142" s="67">
        <f t="shared" si="36"/>
        <v>1577242.87</v>
      </c>
      <c r="O142" s="68">
        <v>505687</v>
      </c>
      <c r="P142" s="66">
        <v>383968500.004309</v>
      </c>
      <c r="Q142" s="69">
        <v>11742155.963400001</v>
      </c>
      <c r="R142" s="69">
        <f t="shared" si="30"/>
        <v>0</v>
      </c>
      <c r="S142" s="67">
        <v>0</v>
      </c>
      <c r="T142" s="70">
        <f t="shared" si="31"/>
        <v>1071555.8700000001</v>
      </c>
      <c r="U142" s="71">
        <v>1098892.8799999999</v>
      </c>
      <c r="V142" s="72">
        <f t="shared" si="32"/>
        <v>1142848.5951999999</v>
      </c>
      <c r="W142" s="73">
        <f t="shared" si="33"/>
        <v>71292.725199999753</v>
      </c>
      <c r="X142" s="74">
        <f t="shared" si="34"/>
        <v>1142848.6000000001</v>
      </c>
      <c r="Y142" s="75"/>
      <c r="Z142" s="76">
        <f t="shared" si="35"/>
        <v>1648535.6</v>
      </c>
      <c r="AA142" s="9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</row>
    <row r="143" spans="1:41" s="78" customFormat="1" ht="12.75" x14ac:dyDescent="0.2">
      <c r="A143" s="78">
        <v>333</v>
      </c>
      <c r="B143" s="78" t="s">
        <v>170</v>
      </c>
      <c r="C143" s="78" t="b">
        <f t="shared" si="25"/>
        <v>1</v>
      </c>
      <c r="D143" s="79">
        <v>333</v>
      </c>
      <c r="E143" s="77" t="s">
        <v>170</v>
      </c>
      <c r="F143" s="65">
        <v>248.8425</v>
      </c>
      <c r="G143" s="66">
        <f t="shared" si="26"/>
        <v>1020254.25</v>
      </c>
      <c r="H143" s="66">
        <v>97.872399999999999</v>
      </c>
      <c r="I143" s="66">
        <f t="shared" si="27"/>
        <v>225106.52</v>
      </c>
      <c r="J143" s="66">
        <v>39.3583</v>
      </c>
      <c r="K143" s="66">
        <f t="shared" si="28"/>
        <v>82652.429999999993</v>
      </c>
      <c r="L143" s="66">
        <v>2.9832999999999998</v>
      </c>
      <c r="M143" s="66">
        <f t="shared" si="29"/>
        <v>2386.64</v>
      </c>
      <c r="N143" s="67">
        <f t="shared" si="36"/>
        <v>1330399.8399999999</v>
      </c>
      <c r="O143" s="68">
        <v>1147853</v>
      </c>
      <c r="P143" s="66">
        <v>820046748.30582702</v>
      </c>
      <c r="Q143" s="69">
        <v>8378733.4151999997</v>
      </c>
      <c r="R143" s="69">
        <f t="shared" si="30"/>
        <v>0</v>
      </c>
      <c r="S143" s="67">
        <v>0</v>
      </c>
      <c r="T143" s="70">
        <f t="shared" si="31"/>
        <v>182546.83999999985</v>
      </c>
      <c r="U143" s="71">
        <v>443418.11</v>
      </c>
      <c r="V143" s="72">
        <f t="shared" si="32"/>
        <v>461154.83439999999</v>
      </c>
      <c r="W143" s="73">
        <f t="shared" si="33"/>
        <v>278607.99440000014</v>
      </c>
      <c r="X143" s="74">
        <f t="shared" si="34"/>
        <v>461154.83</v>
      </c>
      <c r="Y143" s="75"/>
      <c r="Z143" s="76">
        <f t="shared" si="35"/>
        <v>1609007.83</v>
      </c>
      <c r="AA143" s="9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</row>
    <row r="144" spans="1:41" s="78" customFormat="1" ht="12.75" x14ac:dyDescent="0.2">
      <c r="A144" s="78">
        <v>335</v>
      </c>
      <c r="B144" s="78" t="s">
        <v>171</v>
      </c>
      <c r="C144" s="78" t="b">
        <f t="shared" si="25"/>
        <v>1</v>
      </c>
      <c r="D144" s="79">
        <v>335</v>
      </c>
      <c r="E144" s="77" t="s">
        <v>171</v>
      </c>
      <c r="F144" s="65">
        <v>11651.628999999999</v>
      </c>
      <c r="G144" s="66">
        <f t="shared" si="26"/>
        <v>47771678.899999999</v>
      </c>
      <c r="H144" s="66">
        <v>6414.6959000000006</v>
      </c>
      <c r="I144" s="66">
        <f t="shared" si="27"/>
        <v>14753800.57</v>
      </c>
      <c r="J144" s="66">
        <v>2489.8108000000002</v>
      </c>
      <c r="K144" s="66">
        <f t="shared" si="28"/>
        <v>5228602.68</v>
      </c>
      <c r="L144" s="66">
        <v>1996.0736000000002</v>
      </c>
      <c r="M144" s="66">
        <f t="shared" si="29"/>
        <v>1596858.88</v>
      </c>
      <c r="N144" s="67">
        <f t="shared" si="36"/>
        <v>69350941.030000001</v>
      </c>
      <c r="O144" s="68">
        <v>19682274</v>
      </c>
      <c r="P144" s="66">
        <v>14044461160.198299</v>
      </c>
      <c r="Q144" s="69">
        <v>2189419.6357</v>
      </c>
      <c r="R144" s="69">
        <f t="shared" si="30"/>
        <v>7497.9866200672113</v>
      </c>
      <c r="S144" s="67">
        <v>48097304.030000001</v>
      </c>
      <c r="T144" s="70">
        <f t="shared" si="31"/>
        <v>97765971.060000002</v>
      </c>
      <c r="U144" s="71">
        <v>62542377.549999997</v>
      </c>
      <c r="V144" s="72">
        <f t="shared" si="32"/>
        <v>65044072.652000003</v>
      </c>
      <c r="W144" s="73">
        <f t="shared" si="33"/>
        <v>0</v>
      </c>
      <c r="X144" s="74">
        <f t="shared" si="34"/>
        <v>97765971.060000002</v>
      </c>
      <c r="Y144" s="75"/>
      <c r="Z144" s="76">
        <f t="shared" si="35"/>
        <v>117448245.06</v>
      </c>
      <c r="AA144" s="9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</row>
    <row r="145" spans="1:41" s="78" customFormat="1" ht="12.75" x14ac:dyDescent="0.2">
      <c r="A145" s="78">
        <v>339</v>
      </c>
      <c r="B145" s="78" t="s">
        <v>172</v>
      </c>
      <c r="C145" s="78" t="b">
        <f t="shared" si="25"/>
        <v>1</v>
      </c>
      <c r="D145" s="79">
        <v>339</v>
      </c>
      <c r="E145" s="77" t="s">
        <v>172</v>
      </c>
      <c r="F145" s="65">
        <v>205.87869999999998</v>
      </c>
      <c r="G145" s="66">
        <f t="shared" si="26"/>
        <v>844102.67</v>
      </c>
      <c r="H145" s="66">
        <v>75.705600000000004</v>
      </c>
      <c r="I145" s="66">
        <f t="shared" si="27"/>
        <v>174122.88</v>
      </c>
      <c r="J145" s="66">
        <v>40.8735</v>
      </c>
      <c r="K145" s="66">
        <f t="shared" si="28"/>
        <v>85834.35</v>
      </c>
      <c r="L145" s="66">
        <v>0</v>
      </c>
      <c r="M145" s="66">
        <f t="shared" si="29"/>
        <v>0</v>
      </c>
      <c r="N145" s="67">
        <f t="shared" si="36"/>
        <v>1104059.9000000001</v>
      </c>
      <c r="O145" s="68">
        <v>321700</v>
      </c>
      <c r="P145" s="66">
        <v>229804665.30379701</v>
      </c>
      <c r="Q145" s="69">
        <v>3035504.1806999999</v>
      </c>
      <c r="R145" s="69">
        <f t="shared" si="30"/>
        <v>6059.6428797869639</v>
      </c>
      <c r="S145" s="67">
        <v>458748.9</v>
      </c>
      <c r="T145" s="70">
        <f t="shared" si="31"/>
        <v>1241108.8000000003</v>
      </c>
      <c r="U145" s="71">
        <v>1315767.8700000001</v>
      </c>
      <c r="V145" s="72">
        <f t="shared" si="32"/>
        <v>1368398.5848000001</v>
      </c>
      <c r="W145" s="73">
        <f t="shared" si="33"/>
        <v>127289.78479999979</v>
      </c>
      <c r="X145" s="74">
        <f t="shared" si="34"/>
        <v>1368398.58</v>
      </c>
      <c r="Y145" s="75"/>
      <c r="Z145" s="76">
        <f t="shared" si="35"/>
        <v>1690098.58</v>
      </c>
      <c r="AA145" s="9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</row>
    <row r="146" spans="1:41" s="78" customFormat="1" ht="12.75" x14ac:dyDescent="0.2">
      <c r="A146" s="78">
        <v>341</v>
      </c>
      <c r="B146" s="78" t="s">
        <v>173</v>
      </c>
      <c r="C146" s="78" t="b">
        <f t="shared" si="25"/>
        <v>1</v>
      </c>
      <c r="D146" s="79">
        <v>341</v>
      </c>
      <c r="E146" s="77" t="s">
        <v>173</v>
      </c>
      <c r="F146" s="65">
        <v>79.276600000000002</v>
      </c>
      <c r="G146" s="66">
        <f t="shared" si="26"/>
        <v>325034.06</v>
      </c>
      <c r="H146" s="66">
        <v>28.616599999999998</v>
      </c>
      <c r="I146" s="66">
        <f t="shared" si="27"/>
        <v>65818.179999999993</v>
      </c>
      <c r="J146" s="66">
        <v>15.4778</v>
      </c>
      <c r="K146" s="66">
        <f t="shared" si="28"/>
        <v>32503.38</v>
      </c>
      <c r="L146" s="66">
        <v>0</v>
      </c>
      <c r="M146" s="66">
        <f t="shared" si="29"/>
        <v>0</v>
      </c>
      <c r="N146" s="67">
        <f t="shared" si="36"/>
        <v>423355.62</v>
      </c>
      <c r="O146" s="68">
        <v>122431</v>
      </c>
      <c r="P146" s="66">
        <v>87241376.553435802</v>
      </c>
      <c r="Q146" s="69">
        <v>3048628.298</v>
      </c>
      <c r="R146" s="69">
        <f t="shared" si="30"/>
        <v>6037.3318283793324</v>
      </c>
      <c r="S146" s="67">
        <v>172767.91</v>
      </c>
      <c r="T146" s="70">
        <f t="shared" si="31"/>
        <v>473692.53</v>
      </c>
      <c r="U146" s="71">
        <v>673513.33</v>
      </c>
      <c r="V146" s="72">
        <f t="shared" si="32"/>
        <v>700453.86320000002</v>
      </c>
      <c r="W146" s="73">
        <f t="shared" si="33"/>
        <v>226761.33319999999</v>
      </c>
      <c r="X146" s="74">
        <f t="shared" si="34"/>
        <v>700453.86</v>
      </c>
      <c r="Y146" s="75"/>
      <c r="Z146" s="76">
        <f t="shared" si="35"/>
        <v>822884.86</v>
      </c>
      <c r="AA146" s="9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</row>
    <row r="147" spans="1:41" s="78" customFormat="1" ht="12.75" x14ac:dyDescent="0.2">
      <c r="A147" s="78">
        <v>344</v>
      </c>
      <c r="B147" s="78" t="s">
        <v>174</v>
      </c>
      <c r="C147" s="78" t="b">
        <f t="shared" si="25"/>
        <v>1</v>
      </c>
      <c r="D147" s="79">
        <v>344</v>
      </c>
      <c r="E147" s="77" t="s">
        <v>174</v>
      </c>
      <c r="F147" s="65">
        <v>0</v>
      </c>
      <c r="G147" s="66">
        <f t="shared" si="26"/>
        <v>0</v>
      </c>
      <c r="H147" s="66">
        <v>0</v>
      </c>
      <c r="I147" s="66">
        <f t="shared" si="27"/>
        <v>0</v>
      </c>
      <c r="J147" s="66">
        <v>0</v>
      </c>
      <c r="K147" s="66">
        <f t="shared" si="28"/>
        <v>0</v>
      </c>
      <c r="L147" s="66">
        <v>0</v>
      </c>
      <c r="M147" s="66">
        <f t="shared" si="29"/>
        <v>0</v>
      </c>
      <c r="N147" s="67">
        <f t="shared" si="36"/>
        <v>0</v>
      </c>
      <c r="O147" s="68">
        <v>0</v>
      </c>
      <c r="P147" s="66">
        <v>354317</v>
      </c>
      <c r="Q147" s="69">
        <v>0</v>
      </c>
      <c r="R147" s="69" t="str">
        <f t="shared" si="30"/>
        <v/>
      </c>
      <c r="S147" s="67">
        <v>0</v>
      </c>
      <c r="T147" s="70">
        <f t="shared" si="31"/>
        <v>0</v>
      </c>
      <c r="U147" s="71">
        <v>0</v>
      </c>
      <c r="V147" s="72">
        <f t="shared" si="32"/>
        <v>0</v>
      </c>
      <c r="W147" s="73">
        <f t="shared" si="33"/>
        <v>0</v>
      </c>
      <c r="X147" s="74">
        <f t="shared" si="34"/>
        <v>0</v>
      </c>
      <c r="Y147" s="75"/>
      <c r="Z147" s="76">
        <f t="shared" si="35"/>
        <v>0</v>
      </c>
      <c r="AA147" s="9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</row>
    <row r="148" spans="1:41" s="78" customFormat="1" ht="12.75" x14ac:dyDescent="0.2">
      <c r="A148" s="78">
        <v>345</v>
      </c>
      <c r="B148" s="78" t="s">
        <v>175</v>
      </c>
      <c r="C148" s="78" t="b">
        <f t="shared" si="25"/>
        <v>1</v>
      </c>
      <c r="D148" s="79">
        <v>345</v>
      </c>
      <c r="E148" s="77" t="s">
        <v>175</v>
      </c>
      <c r="F148" s="65">
        <v>157.4461</v>
      </c>
      <c r="G148" s="66">
        <f t="shared" si="26"/>
        <v>645529.01</v>
      </c>
      <c r="H148" s="66">
        <v>17.792899999999999</v>
      </c>
      <c r="I148" s="66">
        <f t="shared" si="27"/>
        <v>40923.67</v>
      </c>
      <c r="J148" s="66">
        <v>17.653199999999998</v>
      </c>
      <c r="K148" s="66">
        <f t="shared" si="28"/>
        <v>37071.72</v>
      </c>
      <c r="L148" s="66">
        <v>1</v>
      </c>
      <c r="M148" s="66">
        <f t="shared" si="29"/>
        <v>800</v>
      </c>
      <c r="N148" s="67">
        <f t="shared" si="36"/>
        <v>724324.4</v>
      </c>
      <c r="O148" s="68">
        <v>334613</v>
      </c>
      <c r="P148" s="66">
        <v>240244984.847458</v>
      </c>
      <c r="Q148" s="69">
        <v>13502295.007999999</v>
      </c>
      <c r="R148" s="69">
        <f t="shared" si="30"/>
        <v>0</v>
      </c>
      <c r="S148" s="67">
        <v>0</v>
      </c>
      <c r="T148" s="70">
        <f t="shared" si="31"/>
        <v>389711.4</v>
      </c>
      <c r="U148" s="71">
        <v>366041.09</v>
      </c>
      <c r="V148" s="72">
        <f t="shared" si="32"/>
        <v>380682.73360000004</v>
      </c>
      <c r="W148" s="73">
        <f t="shared" si="33"/>
        <v>0</v>
      </c>
      <c r="X148" s="74">
        <f t="shared" si="34"/>
        <v>389711.4</v>
      </c>
      <c r="Y148" s="75"/>
      <c r="Z148" s="76">
        <f t="shared" si="35"/>
        <v>724324.4</v>
      </c>
      <c r="AA148" s="9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</row>
    <row r="149" spans="1:41" s="78" customFormat="1" ht="12.75" x14ac:dyDescent="0.2">
      <c r="A149" s="78">
        <v>347</v>
      </c>
      <c r="B149" s="78" t="s">
        <v>176</v>
      </c>
      <c r="C149" s="78" t="b">
        <f t="shared" si="25"/>
        <v>1</v>
      </c>
      <c r="D149" s="79">
        <v>347</v>
      </c>
      <c r="E149" s="77" t="s">
        <v>176</v>
      </c>
      <c r="F149" s="65">
        <v>643.61980000000005</v>
      </c>
      <c r="G149" s="66">
        <f t="shared" si="26"/>
        <v>2638841.1800000002</v>
      </c>
      <c r="H149" s="66">
        <v>222.88669999999999</v>
      </c>
      <c r="I149" s="66">
        <f t="shared" si="27"/>
        <v>512639.41</v>
      </c>
      <c r="J149" s="66">
        <v>133.5463</v>
      </c>
      <c r="K149" s="66">
        <f t="shared" si="28"/>
        <v>280447.23</v>
      </c>
      <c r="L149" s="66">
        <v>3</v>
      </c>
      <c r="M149" s="66">
        <f t="shared" si="29"/>
        <v>2400</v>
      </c>
      <c r="N149" s="67">
        <f t="shared" si="36"/>
        <v>3434327.8200000003</v>
      </c>
      <c r="O149" s="68">
        <v>4727806</v>
      </c>
      <c r="P149" s="66">
        <v>3304910547.8221998</v>
      </c>
      <c r="Q149" s="69">
        <v>14827760.2379</v>
      </c>
      <c r="R149" s="69">
        <f t="shared" si="30"/>
        <v>0</v>
      </c>
      <c r="S149" s="67">
        <v>0</v>
      </c>
      <c r="T149" s="70">
        <f t="shared" si="31"/>
        <v>0</v>
      </c>
      <c r="U149" s="71">
        <v>0</v>
      </c>
      <c r="V149" s="72">
        <f t="shared" si="32"/>
        <v>0</v>
      </c>
      <c r="W149" s="73">
        <f t="shared" si="33"/>
        <v>0</v>
      </c>
      <c r="X149" s="74">
        <f t="shared" si="34"/>
        <v>0</v>
      </c>
      <c r="Y149" s="75"/>
      <c r="Z149" s="76">
        <f t="shared" si="35"/>
        <v>4727806</v>
      </c>
      <c r="AA149" s="9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</row>
    <row r="150" spans="1:41" s="78" customFormat="1" ht="12.75" x14ac:dyDescent="0.2">
      <c r="A150" s="78">
        <v>351</v>
      </c>
      <c r="B150" s="78" t="s">
        <v>177</v>
      </c>
      <c r="C150" s="78" t="b">
        <f t="shared" si="25"/>
        <v>1</v>
      </c>
      <c r="D150" s="79">
        <v>351</v>
      </c>
      <c r="E150" s="77" t="s">
        <v>177</v>
      </c>
      <c r="F150" s="65">
        <v>3451.6869000000002</v>
      </c>
      <c r="G150" s="66">
        <f t="shared" si="26"/>
        <v>14151916.289999999</v>
      </c>
      <c r="H150" s="66">
        <v>375.05449999999996</v>
      </c>
      <c r="I150" s="66">
        <f t="shared" si="27"/>
        <v>862625.35</v>
      </c>
      <c r="J150" s="66">
        <v>747.72059999999999</v>
      </c>
      <c r="K150" s="66">
        <f t="shared" si="28"/>
        <v>1570213.26</v>
      </c>
      <c r="L150" s="66">
        <v>91.226100000000002</v>
      </c>
      <c r="M150" s="66">
        <f t="shared" si="29"/>
        <v>72980.88</v>
      </c>
      <c r="N150" s="67">
        <f t="shared" si="36"/>
        <v>16657735.779999999</v>
      </c>
      <c r="O150" s="68">
        <v>7172274</v>
      </c>
      <c r="P150" s="66">
        <v>5140096930.86131</v>
      </c>
      <c r="Q150" s="69">
        <v>13704933.3653</v>
      </c>
      <c r="R150" s="69">
        <f t="shared" si="30"/>
        <v>0</v>
      </c>
      <c r="S150" s="67">
        <v>0</v>
      </c>
      <c r="T150" s="70">
        <f t="shared" si="31"/>
        <v>9485461.7799999993</v>
      </c>
      <c r="U150" s="71">
        <v>8697531.6400000006</v>
      </c>
      <c r="V150" s="72">
        <f t="shared" si="32"/>
        <v>9045432.9056000002</v>
      </c>
      <c r="W150" s="73">
        <f t="shared" si="33"/>
        <v>0</v>
      </c>
      <c r="X150" s="74">
        <f t="shared" si="34"/>
        <v>9485461.7799999993</v>
      </c>
      <c r="Y150" s="75"/>
      <c r="Z150" s="76">
        <f t="shared" si="35"/>
        <v>16657735.779999999</v>
      </c>
      <c r="AA150" s="9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</row>
    <row r="151" spans="1:41" s="78" customFormat="1" ht="12.75" x14ac:dyDescent="0.2">
      <c r="A151" s="78">
        <v>353</v>
      </c>
      <c r="B151" s="78" t="s">
        <v>178</v>
      </c>
      <c r="C151" s="78" t="b">
        <f t="shared" si="25"/>
        <v>1</v>
      </c>
      <c r="D151" s="79">
        <v>353</v>
      </c>
      <c r="E151" s="77" t="s">
        <v>178</v>
      </c>
      <c r="F151" s="65">
        <v>258.93079999999998</v>
      </c>
      <c r="G151" s="66">
        <f t="shared" si="26"/>
        <v>1061616.28</v>
      </c>
      <c r="H151" s="66">
        <v>82.966999999999999</v>
      </c>
      <c r="I151" s="66">
        <f t="shared" si="27"/>
        <v>190824.1</v>
      </c>
      <c r="J151" s="66">
        <v>45.584099999999999</v>
      </c>
      <c r="K151" s="66">
        <f t="shared" si="28"/>
        <v>95726.61</v>
      </c>
      <c r="L151" s="66">
        <v>0</v>
      </c>
      <c r="M151" s="66">
        <f t="shared" si="29"/>
        <v>0</v>
      </c>
      <c r="N151" s="67">
        <f t="shared" si="36"/>
        <v>1348166.9900000002</v>
      </c>
      <c r="O151" s="68">
        <v>439011</v>
      </c>
      <c r="P151" s="66">
        <v>312484884.56767702</v>
      </c>
      <c r="Q151" s="69">
        <v>3766375.602</v>
      </c>
      <c r="R151" s="69">
        <f t="shared" si="30"/>
        <v>4817.1615220509357</v>
      </c>
      <c r="S151" s="67">
        <v>399665.44</v>
      </c>
      <c r="T151" s="70">
        <f t="shared" si="31"/>
        <v>1308821.4300000002</v>
      </c>
      <c r="U151" s="71">
        <v>1454544.16</v>
      </c>
      <c r="V151" s="72">
        <f t="shared" si="32"/>
        <v>1512725.9264</v>
      </c>
      <c r="W151" s="73">
        <f t="shared" si="33"/>
        <v>203904.49639999983</v>
      </c>
      <c r="X151" s="74">
        <f t="shared" si="34"/>
        <v>1512725.93</v>
      </c>
      <c r="Y151" s="75"/>
      <c r="Z151" s="76">
        <f t="shared" si="35"/>
        <v>1951736.93</v>
      </c>
      <c r="AA151" s="9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</row>
    <row r="152" spans="1:41" s="78" customFormat="1" ht="12.75" x14ac:dyDescent="0.2">
      <c r="A152" s="78">
        <v>355</v>
      </c>
      <c r="B152" s="78" t="s">
        <v>179</v>
      </c>
      <c r="C152" s="78" t="b">
        <f t="shared" si="25"/>
        <v>1</v>
      </c>
      <c r="D152" s="79">
        <v>355</v>
      </c>
      <c r="E152" s="77" t="s">
        <v>179</v>
      </c>
      <c r="F152" s="65">
        <v>161.07979999999998</v>
      </c>
      <c r="G152" s="66">
        <f t="shared" si="26"/>
        <v>660427.18000000005</v>
      </c>
      <c r="H152" s="66">
        <v>58.865600000000001</v>
      </c>
      <c r="I152" s="66">
        <f t="shared" si="27"/>
        <v>135390.88</v>
      </c>
      <c r="J152" s="66">
        <v>20.005700000000001</v>
      </c>
      <c r="K152" s="66">
        <f t="shared" si="28"/>
        <v>42011.97</v>
      </c>
      <c r="L152" s="66">
        <v>0</v>
      </c>
      <c r="M152" s="66">
        <f t="shared" si="29"/>
        <v>0</v>
      </c>
      <c r="N152" s="67">
        <f t="shared" si="36"/>
        <v>837830.03</v>
      </c>
      <c r="O152" s="68">
        <v>234607</v>
      </c>
      <c r="P152" s="66">
        <v>191300660.20851299</v>
      </c>
      <c r="Q152" s="69">
        <v>3249786.9759</v>
      </c>
      <c r="R152" s="69">
        <f t="shared" si="30"/>
        <v>5695.3621469924701</v>
      </c>
      <c r="S152" s="67">
        <v>335260.90999999997</v>
      </c>
      <c r="T152" s="70">
        <f t="shared" si="31"/>
        <v>938483.94</v>
      </c>
      <c r="U152" s="71">
        <v>1219417.72</v>
      </c>
      <c r="V152" s="72">
        <f t="shared" si="32"/>
        <v>1268194.4288000001</v>
      </c>
      <c r="W152" s="73">
        <f t="shared" si="33"/>
        <v>329710.48880000017</v>
      </c>
      <c r="X152" s="74">
        <f t="shared" si="34"/>
        <v>1268194.43</v>
      </c>
      <c r="Y152" s="75"/>
      <c r="Z152" s="76">
        <f t="shared" si="35"/>
        <v>1502801.43</v>
      </c>
      <c r="AA152" s="9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</row>
    <row r="153" spans="1:41" s="78" customFormat="1" ht="12.75" x14ac:dyDescent="0.2">
      <c r="A153" s="78">
        <v>357</v>
      </c>
      <c r="B153" s="78" t="s">
        <v>180</v>
      </c>
      <c r="C153" s="78" t="b">
        <f t="shared" si="25"/>
        <v>1</v>
      </c>
      <c r="D153" s="79">
        <v>357</v>
      </c>
      <c r="E153" s="77" t="s">
        <v>180</v>
      </c>
      <c r="F153" s="65">
        <v>2001.1396999999999</v>
      </c>
      <c r="G153" s="66">
        <f t="shared" si="26"/>
        <v>8204672.7699999996</v>
      </c>
      <c r="H153" s="66">
        <v>311.00469999999996</v>
      </c>
      <c r="I153" s="66">
        <f t="shared" si="27"/>
        <v>715310.81</v>
      </c>
      <c r="J153" s="66">
        <v>384.31460000000004</v>
      </c>
      <c r="K153" s="66">
        <f t="shared" si="28"/>
        <v>807060.66</v>
      </c>
      <c r="L153" s="66">
        <v>46.466500000000003</v>
      </c>
      <c r="M153" s="66">
        <f t="shared" si="29"/>
        <v>37173.199999999997</v>
      </c>
      <c r="N153" s="67">
        <f t="shared" si="36"/>
        <v>9764217.4399999995</v>
      </c>
      <c r="O153" s="68">
        <v>3104100</v>
      </c>
      <c r="P153" s="66">
        <v>2200422371.8409801</v>
      </c>
      <c r="Q153" s="69">
        <v>7075206.1683999998</v>
      </c>
      <c r="R153" s="69">
        <f t="shared" si="30"/>
        <v>0</v>
      </c>
      <c r="S153" s="67">
        <v>0</v>
      </c>
      <c r="T153" s="70">
        <f t="shared" si="31"/>
        <v>6660117.4399999995</v>
      </c>
      <c r="U153" s="71">
        <v>7307845.9699999997</v>
      </c>
      <c r="V153" s="72">
        <f t="shared" si="32"/>
        <v>7600159.8087999998</v>
      </c>
      <c r="W153" s="73">
        <f t="shared" si="33"/>
        <v>940042.36880000029</v>
      </c>
      <c r="X153" s="74">
        <f t="shared" si="34"/>
        <v>7600159.8099999996</v>
      </c>
      <c r="Y153" s="75"/>
      <c r="Z153" s="76">
        <f t="shared" si="35"/>
        <v>10704259.810000001</v>
      </c>
      <c r="AA153" s="9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</row>
    <row r="154" spans="1:41" s="78" customFormat="1" ht="12.75" x14ac:dyDescent="0.2">
      <c r="A154" s="78">
        <v>358</v>
      </c>
      <c r="B154" s="78" t="s">
        <v>181</v>
      </c>
      <c r="C154" s="78" t="b">
        <f t="shared" si="25"/>
        <v>1</v>
      </c>
      <c r="D154" s="79">
        <v>358</v>
      </c>
      <c r="E154" s="77" t="s">
        <v>181</v>
      </c>
      <c r="F154" s="65">
        <v>2.0169999999999999</v>
      </c>
      <c r="G154" s="66">
        <f t="shared" si="26"/>
        <v>8269.7000000000007</v>
      </c>
      <c r="H154" s="66">
        <v>0</v>
      </c>
      <c r="I154" s="66">
        <f t="shared" si="27"/>
        <v>0</v>
      </c>
      <c r="J154" s="66">
        <v>0</v>
      </c>
      <c r="K154" s="66">
        <f t="shared" si="28"/>
        <v>0</v>
      </c>
      <c r="L154" s="66">
        <v>0</v>
      </c>
      <c r="M154" s="66">
        <f t="shared" si="29"/>
        <v>0</v>
      </c>
      <c r="N154" s="67">
        <f t="shared" si="36"/>
        <v>8269.7000000000007</v>
      </c>
      <c r="O154" s="68">
        <v>15006</v>
      </c>
      <c r="P154" s="66">
        <v>95226986.413411602</v>
      </c>
      <c r="Q154" s="69">
        <v>0</v>
      </c>
      <c r="R154" s="69" t="str">
        <f t="shared" si="30"/>
        <v/>
      </c>
      <c r="S154" s="67">
        <v>0</v>
      </c>
      <c r="T154" s="70">
        <f t="shared" si="31"/>
        <v>0</v>
      </c>
      <c r="U154" s="71">
        <v>0</v>
      </c>
      <c r="V154" s="72">
        <f t="shared" si="32"/>
        <v>0</v>
      </c>
      <c r="W154" s="73">
        <f t="shared" si="33"/>
        <v>0</v>
      </c>
      <c r="X154" s="74">
        <f t="shared" si="34"/>
        <v>0</v>
      </c>
      <c r="Y154" s="75"/>
      <c r="Z154" s="76">
        <f t="shared" si="35"/>
        <v>15006</v>
      </c>
      <c r="AA154" s="9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</row>
    <row r="155" spans="1:41" s="78" customFormat="1" ht="12.75" x14ac:dyDescent="0.2">
      <c r="A155" s="78">
        <v>359</v>
      </c>
      <c r="B155" s="78" t="s">
        <v>182</v>
      </c>
      <c r="C155" s="78" t="b">
        <f t="shared" si="25"/>
        <v>1</v>
      </c>
      <c r="D155" s="79">
        <v>359</v>
      </c>
      <c r="E155" s="77" t="s">
        <v>182</v>
      </c>
      <c r="F155" s="65">
        <v>497.88029999999998</v>
      </c>
      <c r="G155" s="66">
        <f t="shared" si="26"/>
        <v>2041309.23</v>
      </c>
      <c r="H155" s="66">
        <v>188.9742</v>
      </c>
      <c r="I155" s="66">
        <f t="shared" si="27"/>
        <v>434640.66</v>
      </c>
      <c r="J155" s="66">
        <v>124.1357</v>
      </c>
      <c r="K155" s="66">
        <f t="shared" si="28"/>
        <v>260684.97</v>
      </c>
      <c r="L155" s="66">
        <v>2</v>
      </c>
      <c r="M155" s="66">
        <f t="shared" si="29"/>
        <v>1600</v>
      </c>
      <c r="N155" s="67">
        <f t="shared" si="36"/>
        <v>2738234.8600000003</v>
      </c>
      <c r="O155" s="68">
        <v>1027685</v>
      </c>
      <c r="P155" s="66">
        <v>744077152.79606199</v>
      </c>
      <c r="Q155" s="69">
        <v>3937453.6460000002</v>
      </c>
      <c r="R155" s="69">
        <f t="shared" si="30"/>
        <v>4526.3287792725141</v>
      </c>
      <c r="S155" s="67">
        <v>855359.36</v>
      </c>
      <c r="T155" s="70">
        <f t="shared" si="31"/>
        <v>2565909.2200000002</v>
      </c>
      <c r="U155" s="71">
        <v>2938374.85</v>
      </c>
      <c r="V155" s="72">
        <f t="shared" si="32"/>
        <v>3055909.844</v>
      </c>
      <c r="W155" s="73">
        <f t="shared" si="33"/>
        <v>490000.62399999984</v>
      </c>
      <c r="X155" s="74">
        <f t="shared" si="34"/>
        <v>3055909.84</v>
      </c>
      <c r="Y155" s="75"/>
      <c r="Z155" s="76">
        <f t="shared" si="35"/>
        <v>4083594.84</v>
      </c>
      <c r="AA155" s="9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</row>
    <row r="156" spans="1:41" s="78" customFormat="1" ht="12.75" x14ac:dyDescent="0.2">
      <c r="A156" s="78">
        <v>365</v>
      </c>
      <c r="B156" s="78" t="s">
        <v>183</v>
      </c>
      <c r="C156" s="78" t="b">
        <f t="shared" si="25"/>
        <v>1</v>
      </c>
      <c r="D156" s="79">
        <v>365</v>
      </c>
      <c r="E156" s="77" t="s">
        <v>183</v>
      </c>
      <c r="F156" s="65">
        <v>127.8214</v>
      </c>
      <c r="G156" s="66">
        <f t="shared" si="26"/>
        <v>524067.74</v>
      </c>
      <c r="H156" s="66">
        <v>24</v>
      </c>
      <c r="I156" s="66">
        <f t="shared" si="27"/>
        <v>55200</v>
      </c>
      <c r="J156" s="66">
        <v>29.994399999999999</v>
      </c>
      <c r="K156" s="66">
        <f t="shared" si="28"/>
        <v>62988.24</v>
      </c>
      <c r="L156" s="66">
        <v>0</v>
      </c>
      <c r="M156" s="66">
        <f t="shared" si="29"/>
        <v>0</v>
      </c>
      <c r="N156" s="67">
        <f t="shared" si="36"/>
        <v>642255.98</v>
      </c>
      <c r="O156" s="68">
        <v>167463</v>
      </c>
      <c r="P156" s="66">
        <v>582237055.74400103</v>
      </c>
      <c r="Q156" s="69">
        <v>24259877.322700001</v>
      </c>
      <c r="R156" s="69">
        <f t="shared" si="30"/>
        <v>0</v>
      </c>
      <c r="S156" s="67">
        <v>0</v>
      </c>
      <c r="T156" s="70">
        <f t="shared" si="31"/>
        <v>474792.98</v>
      </c>
      <c r="U156" s="71">
        <v>493050.87</v>
      </c>
      <c r="V156" s="72">
        <f t="shared" si="32"/>
        <v>512772.90480000002</v>
      </c>
      <c r="W156" s="73">
        <f t="shared" si="33"/>
        <v>37979.924800000037</v>
      </c>
      <c r="X156" s="74">
        <f t="shared" si="34"/>
        <v>512772.9</v>
      </c>
      <c r="Y156" s="75"/>
      <c r="Z156" s="76">
        <f t="shared" si="35"/>
        <v>680235.9</v>
      </c>
      <c r="AA156" s="9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</row>
    <row r="157" spans="1:41" s="78" customFormat="1" ht="12.75" x14ac:dyDescent="0.2">
      <c r="A157" s="78">
        <v>367</v>
      </c>
      <c r="B157" s="78" t="s">
        <v>184</v>
      </c>
      <c r="C157" s="78" t="b">
        <f t="shared" si="25"/>
        <v>1</v>
      </c>
      <c r="D157" s="79">
        <v>367</v>
      </c>
      <c r="E157" s="77" t="s">
        <v>184</v>
      </c>
      <c r="F157" s="65">
        <v>395.5127</v>
      </c>
      <c r="G157" s="66">
        <f t="shared" si="26"/>
        <v>1621602.07</v>
      </c>
      <c r="H157" s="66">
        <v>27.393799999999999</v>
      </c>
      <c r="I157" s="66">
        <f t="shared" si="27"/>
        <v>63005.74</v>
      </c>
      <c r="J157" s="66">
        <v>77.527100000000004</v>
      </c>
      <c r="K157" s="66">
        <f t="shared" si="28"/>
        <v>162806.91</v>
      </c>
      <c r="L157" s="66">
        <v>1</v>
      </c>
      <c r="M157" s="66">
        <f t="shared" si="29"/>
        <v>800</v>
      </c>
      <c r="N157" s="67">
        <f t="shared" si="36"/>
        <v>1848214.72</v>
      </c>
      <c r="O157" s="68">
        <v>651517</v>
      </c>
      <c r="P157" s="66">
        <v>458709921.84596002</v>
      </c>
      <c r="Q157" s="69">
        <v>16745027.044299999</v>
      </c>
      <c r="R157" s="69">
        <f t="shared" si="30"/>
        <v>0</v>
      </c>
      <c r="S157" s="67">
        <v>0</v>
      </c>
      <c r="T157" s="70">
        <f t="shared" si="31"/>
        <v>1196697.72</v>
      </c>
      <c r="U157" s="71">
        <v>1313224.1299999999</v>
      </c>
      <c r="V157" s="72">
        <f t="shared" si="32"/>
        <v>1365753.0951999999</v>
      </c>
      <c r="W157" s="73">
        <f t="shared" si="33"/>
        <v>169055.37519999989</v>
      </c>
      <c r="X157" s="74">
        <f t="shared" si="34"/>
        <v>1365753.1</v>
      </c>
      <c r="Y157" s="75"/>
      <c r="Z157" s="76">
        <f t="shared" si="35"/>
        <v>2017270.1</v>
      </c>
      <c r="AA157" s="9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</row>
    <row r="158" spans="1:41" s="78" customFormat="1" ht="12.75" x14ac:dyDescent="0.2">
      <c r="A158" s="78">
        <v>369</v>
      </c>
      <c r="B158" s="78" t="s">
        <v>185</v>
      </c>
      <c r="C158" s="78" t="b">
        <f t="shared" si="25"/>
        <v>1</v>
      </c>
      <c r="D158" s="79">
        <v>369</v>
      </c>
      <c r="E158" s="77" t="s">
        <v>185</v>
      </c>
      <c r="F158" s="65">
        <v>413.02159999999998</v>
      </c>
      <c r="G158" s="66">
        <f t="shared" si="26"/>
        <v>1693388.56</v>
      </c>
      <c r="H158" s="66">
        <v>94.195099999999996</v>
      </c>
      <c r="I158" s="66">
        <f t="shared" si="27"/>
        <v>216648.73</v>
      </c>
      <c r="J158" s="66">
        <v>86.509699999999995</v>
      </c>
      <c r="K158" s="66">
        <f t="shared" si="28"/>
        <v>181670.37</v>
      </c>
      <c r="L158" s="66">
        <v>12.7201</v>
      </c>
      <c r="M158" s="66">
        <f t="shared" si="29"/>
        <v>10176.08</v>
      </c>
      <c r="N158" s="67">
        <f t="shared" si="36"/>
        <v>2101883.7400000002</v>
      </c>
      <c r="O158" s="68">
        <v>6684886</v>
      </c>
      <c r="P158" s="66">
        <v>4680123534.6303301</v>
      </c>
      <c r="Q158" s="69">
        <v>49685424.556400001</v>
      </c>
      <c r="R158" s="69">
        <f t="shared" si="30"/>
        <v>0</v>
      </c>
      <c r="S158" s="67">
        <v>0</v>
      </c>
      <c r="T158" s="70">
        <f t="shared" si="31"/>
        <v>0</v>
      </c>
      <c r="U158" s="71">
        <v>0</v>
      </c>
      <c r="V158" s="72">
        <f t="shared" si="32"/>
        <v>0</v>
      </c>
      <c r="W158" s="73">
        <f t="shared" si="33"/>
        <v>0</v>
      </c>
      <c r="X158" s="74">
        <f t="shared" si="34"/>
        <v>0</v>
      </c>
      <c r="Y158" s="75"/>
      <c r="Z158" s="76">
        <f t="shared" si="35"/>
        <v>6684886</v>
      </c>
      <c r="AA158" s="9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</row>
    <row r="159" spans="1:41" s="78" customFormat="1" ht="12.75" x14ac:dyDescent="0.2">
      <c r="A159" s="78">
        <v>371</v>
      </c>
      <c r="B159" s="78" t="s">
        <v>186</v>
      </c>
      <c r="C159" s="78" t="b">
        <f t="shared" si="25"/>
        <v>1</v>
      </c>
      <c r="D159" s="79">
        <v>371</v>
      </c>
      <c r="E159" s="77" t="s">
        <v>186</v>
      </c>
      <c r="F159" s="65">
        <v>9663.2661000000007</v>
      </c>
      <c r="G159" s="66">
        <f t="shared" si="26"/>
        <v>39619391.009999998</v>
      </c>
      <c r="H159" s="66">
        <v>4231.9088999999994</v>
      </c>
      <c r="I159" s="66">
        <f t="shared" si="27"/>
        <v>9733390.4700000007</v>
      </c>
      <c r="J159" s="66">
        <v>1928.6963000000001</v>
      </c>
      <c r="K159" s="66">
        <f t="shared" si="28"/>
        <v>4050262.23</v>
      </c>
      <c r="L159" s="66">
        <v>1276.6676</v>
      </c>
      <c r="M159" s="66">
        <f t="shared" si="29"/>
        <v>1021334.08</v>
      </c>
      <c r="N159" s="67">
        <f t="shared" si="36"/>
        <v>54424377.789999992</v>
      </c>
      <c r="O159" s="68">
        <v>21115860</v>
      </c>
      <c r="P159" s="66">
        <v>15188910974.7363</v>
      </c>
      <c r="Q159" s="69">
        <v>3589139.4010999999</v>
      </c>
      <c r="R159" s="69">
        <f t="shared" si="30"/>
        <v>5118.4630179539081</v>
      </c>
      <c r="S159" s="67">
        <v>21660869.199999999</v>
      </c>
      <c r="T159" s="70">
        <f t="shared" si="31"/>
        <v>54969386.989999995</v>
      </c>
      <c r="U159" s="71">
        <v>36177736.170000002</v>
      </c>
      <c r="V159" s="72">
        <f t="shared" si="32"/>
        <v>37624845.616800003</v>
      </c>
      <c r="W159" s="73">
        <f t="shared" si="33"/>
        <v>0</v>
      </c>
      <c r="X159" s="74">
        <f t="shared" si="34"/>
        <v>54969386.990000002</v>
      </c>
      <c r="Y159" s="75"/>
      <c r="Z159" s="76">
        <f t="shared" si="35"/>
        <v>76085246.989999995</v>
      </c>
      <c r="AA159" s="9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</row>
    <row r="160" spans="1:41" s="78" customFormat="1" ht="12.75" x14ac:dyDescent="0.2">
      <c r="A160" s="78">
        <v>375</v>
      </c>
      <c r="B160" s="78" t="s">
        <v>187</v>
      </c>
      <c r="C160" s="78" t="b">
        <f t="shared" si="25"/>
        <v>1</v>
      </c>
      <c r="D160" s="79">
        <v>375</v>
      </c>
      <c r="E160" s="77" t="s">
        <v>187</v>
      </c>
      <c r="F160" s="65">
        <v>51.455599999999997</v>
      </c>
      <c r="G160" s="66">
        <f t="shared" si="26"/>
        <v>210967.96</v>
      </c>
      <c r="H160" s="66">
        <v>14.7722</v>
      </c>
      <c r="I160" s="66">
        <f t="shared" si="27"/>
        <v>33976.06</v>
      </c>
      <c r="J160" s="66">
        <v>5.1722000000000001</v>
      </c>
      <c r="K160" s="66">
        <f t="shared" si="28"/>
        <v>10861.62</v>
      </c>
      <c r="L160" s="66">
        <v>0</v>
      </c>
      <c r="M160" s="66">
        <f t="shared" si="29"/>
        <v>0</v>
      </c>
      <c r="N160" s="67">
        <f t="shared" si="36"/>
        <v>255805.63999999998</v>
      </c>
      <c r="O160" s="68">
        <v>218810</v>
      </c>
      <c r="P160" s="66">
        <v>155325303.80602601</v>
      </c>
      <c r="Q160" s="69">
        <v>10514703.5517</v>
      </c>
      <c r="R160" s="69">
        <f t="shared" si="30"/>
        <v>0</v>
      </c>
      <c r="S160" s="67">
        <v>0</v>
      </c>
      <c r="T160" s="70">
        <f t="shared" si="31"/>
        <v>36995.639999999985</v>
      </c>
      <c r="U160" s="71">
        <v>143257.25</v>
      </c>
      <c r="V160" s="72">
        <f t="shared" si="32"/>
        <v>148987.54</v>
      </c>
      <c r="W160" s="73">
        <f t="shared" si="33"/>
        <v>111991.90000000002</v>
      </c>
      <c r="X160" s="74">
        <f t="shared" si="34"/>
        <v>148987.54</v>
      </c>
      <c r="Y160" s="75"/>
      <c r="Z160" s="76">
        <f t="shared" si="35"/>
        <v>367797.54</v>
      </c>
      <c r="AA160" s="9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</row>
    <row r="161" spans="1:41" s="78" customFormat="1" ht="12.75" x14ac:dyDescent="0.2">
      <c r="A161" s="78">
        <v>377</v>
      </c>
      <c r="B161" s="78" t="s">
        <v>188</v>
      </c>
      <c r="C161" s="78" t="b">
        <f t="shared" si="25"/>
        <v>1</v>
      </c>
      <c r="D161" s="79">
        <v>377</v>
      </c>
      <c r="E161" s="77" t="s">
        <v>188</v>
      </c>
      <c r="F161" s="65">
        <v>960.05989999999997</v>
      </c>
      <c r="G161" s="66">
        <f t="shared" si="26"/>
        <v>3936245.59</v>
      </c>
      <c r="H161" s="66">
        <v>86.36930000000001</v>
      </c>
      <c r="I161" s="66">
        <f t="shared" si="27"/>
        <v>198649.39</v>
      </c>
      <c r="J161" s="66">
        <v>163.7945</v>
      </c>
      <c r="K161" s="66">
        <f t="shared" si="28"/>
        <v>343968.45</v>
      </c>
      <c r="L161" s="66">
        <v>1.1499999999999999</v>
      </c>
      <c r="M161" s="66">
        <f t="shared" si="29"/>
        <v>920</v>
      </c>
      <c r="N161" s="67">
        <f t="shared" si="36"/>
        <v>4479783.43</v>
      </c>
      <c r="O161" s="68">
        <v>1371923</v>
      </c>
      <c r="P161" s="66">
        <v>968290521.05613303</v>
      </c>
      <c r="Q161" s="69">
        <v>11211049.7718</v>
      </c>
      <c r="R161" s="69">
        <f t="shared" si="30"/>
        <v>0</v>
      </c>
      <c r="S161" s="67">
        <v>0</v>
      </c>
      <c r="T161" s="70">
        <f t="shared" si="31"/>
        <v>3107860.4299999997</v>
      </c>
      <c r="U161" s="71">
        <v>2920966.69</v>
      </c>
      <c r="V161" s="72">
        <f t="shared" si="32"/>
        <v>3037805.3576000002</v>
      </c>
      <c r="W161" s="73">
        <f t="shared" si="33"/>
        <v>0</v>
      </c>
      <c r="X161" s="74">
        <f t="shared" si="34"/>
        <v>3107860.43</v>
      </c>
      <c r="Y161" s="75"/>
      <c r="Z161" s="76">
        <f t="shared" si="35"/>
        <v>4479783.43</v>
      </c>
      <c r="AA161" s="9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</row>
    <row r="162" spans="1:41" s="78" customFormat="1" ht="12.75" x14ac:dyDescent="0.2">
      <c r="A162" s="78">
        <v>379</v>
      </c>
      <c r="B162" s="78" t="s">
        <v>189</v>
      </c>
      <c r="C162" s="78" t="b">
        <f t="shared" si="25"/>
        <v>1</v>
      </c>
      <c r="D162" s="79">
        <v>379</v>
      </c>
      <c r="E162" s="77" t="s">
        <v>189</v>
      </c>
      <c r="F162" s="65">
        <v>201.3022</v>
      </c>
      <c r="G162" s="66">
        <f t="shared" si="26"/>
        <v>825339.02</v>
      </c>
      <c r="H162" s="66">
        <v>31.267900000000001</v>
      </c>
      <c r="I162" s="66">
        <f t="shared" si="27"/>
        <v>71916.17</v>
      </c>
      <c r="J162" s="66">
        <v>29.9267</v>
      </c>
      <c r="K162" s="66">
        <f t="shared" si="28"/>
        <v>62846.07</v>
      </c>
      <c r="L162" s="66">
        <v>1</v>
      </c>
      <c r="M162" s="66">
        <f t="shared" si="29"/>
        <v>800</v>
      </c>
      <c r="N162" s="67">
        <f t="shared" si="36"/>
        <v>960901.26</v>
      </c>
      <c r="O162" s="68">
        <v>1578633</v>
      </c>
      <c r="P162" s="66">
        <v>1103195987.8232901</v>
      </c>
      <c r="Q162" s="69">
        <v>35282062.045199998</v>
      </c>
      <c r="R162" s="69">
        <f t="shared" si="30"/>
        <v>0</v>
      </c>
      <c r="S162" s="67">
        <v>0</v>
      </c>
      <c r="T162" s="70">
        <f t="shared" si="31"/>
        <v>0</v>
      </c>
      <c r="U162" s="71">
        <v>0</v>
      </c>
      <c r="V162" s="72">
        <f t="shared" si="32"/>
        <v>0</v>
      </c>
      <c r="W162" s="73">
        <f t="shared" si="33"/>
        <v>0</v>
      </c>
      <c r="X162" s="74">
        <f t="shared" si="34"/>
        <v>0</v>
      </c>
      <c r="Y162" s="75"/>
      <c r="Z162" s="76">
        <f t="shared" si="35"/>
        <v>1578633</v>
      </c>
      <c r="AA162" s="9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</row>
    <row r="163" spans="1:41" s="78" customFormat="1" ht="12.75" x14ac:dyDescent="0.2">
      <c r="A163" s="78">
        <v>381</v>
      </c>
      <c r="B163" s="78" t="s">
        <v>190</v>
      </c>
      <c r="C163" s="78" t="b">
        <f t="shared" si="25"/>
        <v>1</v>
      </c>
      <c r="D163" s="79">
        <v>381</v>
      </c>
      <c r="E163" s="77" t="s">
        <v>190</v>
      </c>
      <c r="F163" s="65">
        <v>47.622399999999999</v>
      </c>
      <c r="G163" s="66">
        <f t="shared" si="26"/>
        <v>195251.84</v>
      </c>
      <c r="H163" s="66">
        <v>0</v>
      </c>
      <c r="I163" s="66">
        <f t="shared" si="27"/>
        <v>0</v>
      </c>
      <c r="J163" s="66">
        <v>4.5</v>
      </c>
      <c r="K163" s="66">
        <f t="shared" si="28"/>
        <v>9450</v>
      </c>
      <c r="L163" s="66">
        <v>0</v>
      </c>
      <c r="M163" s="66">
        <f t="shared" si="29"/>
        <v>0</v>
      </c>
      <c r="N163" s="67">
        <f t="shared" si="36"/>
        <v>204701.84</v>
      </c>
      <c r="O163" s="68">
        <v>1604891</v>
      </c>
      <c r="P163" s="66">
        <v>1116015968.2341299</v>
      </c>
      <c r="Q163" s="69">
        <v>0</v>
      </c>
      <c r="R163" s="69" t="str">
        <f t="shared" si="30"/>
        <v/>
      </c>
      <c r="S163" s="67">
        <v>0</v>
      </c>
      <c r="T163" s="70">
        <f t="shared" si="31"/>
        <v>0</v>
      </c>
      <c r="U163" s="71">
        <v>0</v>
      </c>
      <c r="V163" s="72">
        <f t="shared" si="32"/>
        <v>0</v>
      </c>
      <c r="W163" s="73">
        <f t="shared" si="33"/>
        <v>0</v>
      </c>
      <c r="X163" s="74">
        <f t="shared" si="34"/>
        <v>0</v>
      </c>
      <c r="Y163" s="75"/>
      <c r="Z163" s="76">
        <f t="shared" si="35"/>
        <v>1604891</v>
      </c>
      <c r="AA163" s="9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</row>
    <row r="164" spans="1:41" s="78" customFormat="1" ht="12.75" x14ac:dyDescent="0.2">
      <c r="A164" s="78">
        <v>383</v>
      </c>
      <c r="B164" s="78" t="s">
        <v>191</v>
      </c>
      <c r="C164" s="78" t="b">
        <f t="shared" si="25"/>
        <v>1</v>
      </c>
      <c r="D164" s="79">
        <v>383</v>
      </c>
      <c r="E164" s="77" t="s">
        <v>191</v>
      </c>
      <c r="F164" s="65">
        <v>325.56950000000001</v>
      </c>
      <c r="G164" s="66">
        <f t="shared" si="26"/>
        <v>1334834.95</v>
      </c>
      <c r="H164" s="66">
        <v>74.947500000000005</v>
      </c>
      <c r="I164" s="66">
        <f t="shared" si="27"/>
        <v>172379.25</v>
      </c>
      <c r="J164" s="66">
        <v>52</v>
      </c>
      <c r="K164" s="66">
        <f t="shared" si="28"/>
        <v>109200</v>
      </c>
      <c r="L164" s="66">
        <v>0</v>
      </c>
      <c r="M164" s="66">
        <f t="shared" si="29"/>
        <v>0</v>
      </c>
      <c r="N164" s="67">
        <f t="shared" si="36"/>
        <v>1616414.2</v>
      </c>
      <c r="O164" s="68">
        <v>1064032</v>
      </c>
      <c r="P164" s="66">
        <v>746034425.55863202</v>
      </c>
      <c r="Q164" s="69">
        <v>9954093.5395999998</v>
      </c>
      <c r="R164" s="69">
        <f t="shared" si="30"/>
        <v>0</v>
      </c>
      <c r="S164" s="67">
        <v>0</v>
      </c>
      <c r="T164" s="70">
        <f t="shared" si="31"/>
        <v>552382.19999999995</v>
      </c>
      <c r="U164" s="71">
        <v>444813.67</v>
      </c>
      <c r="V164" s="72">
        <f t="shared" si="32"/>
        <v>462606.21679999999</v>
      </c>
      <c r="W164" s="73">
        <f t="shared" si="33"/>
        <v>0</v>
      </c>
      <c r="X164" s="74">
        <f t="shared" si="34"/>
        <v>552382.19999999995</v>
      </c>
      <c r="Y164" s="75"/>
      <c r="Z164" s="76">
        <f t="shared" si="35"/>
        <v>1616414.2</v>
      </c>
      <c r="AA164" s="9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</row>
    <row r="165" spans="1:41" s="78" customFormat="1" ht="12.75" x14ac:dyDescent="0.2">
      <c r="A165" s="78">
        <v>387</v>
      </c>
      <c r="B165" s="78" t="s">
        <v>192</v>
      </c>
      <c r="C165" s="78" t="b">
        <f t="shared" si="25"/>
        <v>1</v>
      </c>
      <c r="D165" s="79">
        <v>387</v>
      </c>
      <c r="E165" s="77" t="s">
        <v>192</v>
      </c>
      <c r="F165" s="65">
        <v>244.44450000000001</v>
      </c>
      <c r="G165" s="66">
        <f t="shared" si="26"/>
        <v>1002222.45</v>
      </c>
      <c r="H165" s="66">
        <v>16.350000000000001</v>
      </c>
      <c r="I165" s="66">
        <f t="shared" si="27"/>
        <v>37605</v>
      </c>
      <c r="J165" s="66">
        <v>48.8444</v>
      </c>
      <c r="K165" s="66">
        <f t="shared" si="28"/>
        <v>102573.24</v>
      </c>
      <c r="L165" s="66">
        <v>0</v>
      </c>
      <c r="M165" s="66">
        <f t="shared" si="29"/>
        <v>0</v>
      </c>
      <c r="N165" s="67">
        <f t="shared" si="36"/>
        <v>1142400.69</v>
      </c>
      <c r="O165" s="68">
        <v>557717</v>
      </c>
      <c r="P165" s="66">
        <v>389746148.97032499</v>
      </c>
      <c r="Q165" s="69">
        <v>23837684.952300001</v>
      </c>
      <c r="R165" s="69">
        <f t="shared" si="30"/>
        <v>0</v>
      </c>
      <c r="S165" s="67">
        <v>0</v>
      </c>
      <c r="T165" s="70">
        <f t="shared" si="31"/>
        <v>584683.68999999994</v>
      </c>
      <c r="U165" s="71">
        <v>518517.44</v>
      </c>
      <c r="V165" s="72">
        <f t="shared" si="32"/>
        <v>539258.13760000002</v>
      </c>
      <c r="W165" s="73">
        <f t="shared" si="33"/>
        <v>0</v>
      </c>
      <c r="X165" s="74">
        <f t="shared" si="34"/>
        <v>584683.68999999994</v>
      </c>
      <c r="Y165" s="75"/>
      <c r="Z165" s="76">
        <f t="shared" si="35"/>
        <v>1142400.69</v>
      </c>
      <c r="AA165" s="9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</row>
    <row r="166" spans="1:41" s="78" customFormat="1" ht="12.75" x14ac:dyDescent="0.2">
      <c r="A166" s="78">
        <v>389</v>
      </c>
      <c r="B166" s="78" t="s">
        <v>193</v>
      </c>
      <c r="C166" s="78" t="b">
        <f t="shared" si="25"/>
        <v>1</v>
      </c>
      <c r="D166" s="79">
        <v>389</v>
      </c>
      <c r="E166" s="77" t="s">
        <v>193</v>
      </c>
      <c r="F166" s="65">
        <v>230.69760000000002</v>
      </c>
      <c r="G166" s="66">
        <f t="shared" si="26"/>
        <v>945860.16</v>
      </c>
      <c r="H166" s="66">
        <v>69.018100000000004</v>
      </c>
      <c r="I166" s="66">
        <f t="shared" si="27"/>
        <v>158741.63</v>
      </c>
      <c r="J166" s="66">
        <v>35.311700000000002</v>
      </c>
      <c r="K166" s="66">
        <f t="shared" si="28"/>
        <v>74154.570000000007</v>
      </c>
      <c r="L166" s="66">
        <v>0</v>
      </c>
      <c r="M166" s="66">
        <f t="shared" si="29"/>
        <v>0</v>
      </c>
      <c r="N166" s="67">
        <f t="shared" si="36"/>
        <v>1178756.3600000001</v>
      </c>
      <c r="O166" s="68">
        <v>653838</v>
      </c>
      <c r="P166" s="66">
        <v>507098068.94700903</v>
      </c>
      <c r="Q166" s="69">
        <v>7347320.0356000001</v>
      </c>
      <c r="R166" s="69">
        <f t="shared" si="30"/>
        <v>0</v>
      </c>
      <c r="S166" s="67">
        <v>0</v>
      </c>
      <c r="T166" s="70">
        <f t="shared" si="31"/>
        <v>524918.3600000001</v>
      </c>
      <c r="U166" s="71">
        <v>805473.84</v>
      </c>
      <c r="V166" s="72">
        <f t="shared" si="32"/>
        <v>837692.79359999998</v>
      </c>
      <c r="W166" s="73">
        <f t="shared" si="33"/>
        <v>312774.43359999987</v>
      </c>
      <c r="X166" s="74">
        <f t="shared" si="34"/>
        <v>837692.79</v>
      </c>
      <c r="Y166" s="75"/>
      <c r="Z166" s="76">
        <f t="shared" si="35"/>
        <v>1491530.79</v>
      </c>
      <c r="AA166" s="9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</row>
    <row r="167" spans="1:41" s="78" customFormat="1" ht="12.75" x14ac:dyDescent="0.2">
      <c r="A167" s="78">
        <v>391</v>
      </c>
      <c r="B167" s="78" t="s">
        <v>194</v>
      </c>
      <c r="C167" s="78" t="b">
        <f t="shared" si="25"/>
        <v>1</v>
      </c>
      <c r="D167" s="79">
        <v>391</v>
      </c>
      <c r="E167" s="77" t="s">
        <v>194</v>
      </c>
      <c r="F167" s="65">
        <v>69.472200000000001</v>
      </c>
      <c r="G167" s="66">
        <f t="shared" si="26"/>
        <v>284836.02</v>
      </c>
      <c r="H167" s="66">
        <v>6.9722</v>
      </c>
      <c r="I167" s="66">
        <f t="shared" si="27"/>
        <v>16036.06</v>
      </c>
      <c r="J167" s="66">
        <v>11</v>
      </c>
      <c r="K167" s="66">
        <f t="shared" si="28"/>
        <v>23100</v>
      </c>
      <c r="L167" s="66">
        <v>0</v>
      </c>
      <c r="M167" s="66">
        <f t="shared" si="29"/>
        <v>0</v>
      </c>
      <c r="N167" s="67">
        <f t="shared" si="36"/>
        <v>323972.08</v>
      </c>
      <c r="O167" s="68">
        <v>1108887</v>
      </c>
      <c r="P167" s="66">
        <v>1204627730.8150101</v>
      </c>
      <c r="Q167" s="69">
        <v>172775842.7491</v>
      </c>
      <c r="R167" s="69">
        <f t="shared" si="30"/>
        <v>0</v>
      </c>
      <c r="S167" s="67">
        <v>0</v>
      </c>
      <c r="T167" s="70">
        <f t="shared" si="31"/>
        <v>0</v>
      </c>
      <c r="U167" s="71">
        <v>0</v>
      </c>
      <c r="V167" s="72">
        <f t="shared" si="32"/>
        <v>0</v>
      </c>
      <c r="W167" s="73">
        <f t="shared" si="33"/>
        <v>0</v>
      </c>
      <c r="X167" s="74">
        <f t="shared" si="34"/>
        <v>0</v>
      </c>
      <c r="Y167" s="75"/>
      <c r="Z167" s="76">
        <f t="shared" si="35"/>
        <v>1108887</v>
      </c>
      <c r="AA167" s="9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</row>
    <row r="168" spans="1:41" s="78" customFormat="1" ht="12.75" x14ac:dyDescent="0.2">
      <c r="A168" s="78">
        <v>393</v>
      </c>
      <c r="B168" s="78" t="s">
        <v>195</v>
      </c>
      <c r="C168" s="78" t="b">
        <f t="shared" si="25"/>
        <v>1</v>
      </c>
      <c r="D168" s="79">
        <v>393</v>
      </c>
      <c r="E168" s="77" t="s">
        <v>195</v>
      </c>
      <c r="F168" s="65">
        <v>630.0652</v>
      </c>
      <c r="G168" s="66">
        <f t="shared" si="26"/>
        <v>2583267.3199999998</v>
      </c>
      <c r="H168" s="66">
        <v>114.06780000000001</v>
      </c>
      <c r="I168" s="66">
        <f t="shared" si="27"/>
        <v>262355.94</v>
      </c>
      <c r="J168" s="66">
        <v>68.327200000000005</v>
      </c>
      <c r="K168" s="66">
        <f t="shared" si="28"/>
        <v>143487.12</v>
      </c>
      <c r="L168" s="66">
        <v>6.1379999999999999</v>
      </c>
      <c r="M168" s="66">
        <f t="shared" si="29"/>
        <v>4910.3999999999996</v>
      </c>
      <c r="N168" s="67">
        <f t="shared" si="36"/>
        <v>2994020.78</v>
      </c>
      <c r="O168" s="68">
        <v>895829</v>
      </c>
      <c r="P168" s="66">
        <v>642357393.18689406</v>
      </c>
      <c r="Q168" s="69">
        <v>5631364.7951999996</v>
      </c>
      <c r="R168" s="69">
        <f t="shared" si="30"/>
        <v>1646.6798693408655</v>
      </c>
      <c r="S168" s="67">
        <v>187833.15</v>
      </c>
      <c r="T168" s="70">
        <f t="shared" si="31"/>
        <v>2286024.9299999997</v>
      </c>
      <c r="U168" s="71">
        <v>2760237.89</v>
      </c>
      <c r="V168" s="72">
        <f t="shared" si="32"/>
        <v>2870647.4056000002</v>
      </c>
      <c r="W168" s="73">
        <f t="shared" si="33"/>
        <v>584622.47560000047</v>
      </c>
      <c r="X168" s="74">
        <f t="shared" si="34"/>
        <v>2870647.41</v>
      </c>
      <c r="Y168" s="75"/>
      <c r="Z168" s="76">
        <f t="shared" si="35"/>
        <v>3766476.41</v>
      </c>
      <c r="AA168" s="9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</row>
    <row r="169" spans="1:41" s="78" customFormat="1" ht="12.75" x14ac:dyDescent="0.2">
      <c r="A169" s="78">
        <v>395</v>
      </c>
      <c r="B169" s="78" t="s">
        <v>196</v>
      </c>
      <c r="C169" s="78" t="b">
        <f t="shared" si="25"/>
        <v>1</v>
      </c>
      <c r="D169" s="79">
        <v>395</v>
      </c>
      <c r="E169" s="77" t="s">
        <v>196</v>
      </c>
      <c r="F169" s="65">
        <v>328.43340000000001</v>
      </c>
      <c r="G169" s="66">
        <f t="shared" si="26"/>
        <v>1346576.94</v>
      </c>
      <c r="H169" s="66">
        <v>17.963200000000001</v>
      </c>
      <c r="I169" s="66">
        <f t="shared" si="27"/>
        <v>41315.360000000001</v>
      </c>
      <c r="J169" s="66">
        <v>30.083400000000001</v>
      </c>
      <c r="K169" s="66">
        <f t="shared" si="28"/>
        <v>63175.14</v>
      </c>
      <c r="L169" s="66">
        <v>1</v>
      </c>
      <c r="M169" s="66">
        <f t="shared" si="29"/>
        <v>800</v>
      </c>
      <c r="N169" s="67">
        <f t="shared" si="36"/>
        <v>1451867.44</v>
      </c>
      <c r="O169" s="68">
        <v>2426936</v>
      </c>
      <c r="P169" s="66">
        <v>1703584807.15591</v>
      </c>
      <c r="Q169" s="69">
        <v>94837490.377900004</v>
      </c>
      <c r="R169" s="69">
        <f t="shared" si="30"/>
        <v>0</v>
      </c>
      <c r="S169" s="67">
        <v>0</v>
      </c>
      <c r="T169" s="70">
        <f t="shared" si="31"/>
        <v>0</v>
      </c>
      <c r="U169" s="71">
        <v>0</v>
      </c>
      <c r="V169" s="72">
        <f t="shared" si="32"/>
        <v>0</v>
      </c>
      <c r="W169" s="73">
        <f t="shared" si="33"/>
        <v>0</v>
      </c>
      <c r="X169" s="74">
        <f t="shared" si="34"/>
        <v>0</v>
      </c>
      <c r="Y169" s="75"/>
      <c r="Z169" s="76">
        <f t="shared" si="35"/>
        <v>2426936</v>
      </c>
      <c r="AA169" s="9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</row>
    <row r="170" spans="1:41" s="78" customFormat="1" ht="12.75" x14ac:dyDescent="0.2">
      <c r="A170" s="78">
        <v>399</v>
      </c>
      <c r="B170" s="78" t="s">
        <v>197</v>
      </c>
      <c r="C170" s="78" t="b">
        <f t="shared" si="25"/>
        <v>1</v>
      </c>
      <c r="D170" s="79">
        <v>399</v>
      </c>
      <c r="E170" s="77" t="s">
        <v>197</v>
      </c>
      <c r="F170" s="65">
        <v>926.34870000000001</v>
      </c>
      <c r="G170" s="66">
        <f t="shared" si="26"/>
        <v>3798029.67</v>
      </c>
      <c r="H170" s="66">
        <v>173.98909999999998</v>
      </c>
      <c r="I170" s="66">
        <f t="shared" si="27"/>
        <v>400174.93</v>
      </c>
      <c r="J170" s="66">
        <v>176.22990000000001</v>
      </c>
      <c r="K170" s="66">
        <f t="shared" si="28"/>
        <v>370082.79</v>
      </c>
      <c r="L170" s="66">
        <v>18.054600000000001</v>
      </c>
      <c r="M170" s="66">
        <f t="shared" si="29"/>
        <v>14443.68</v>
      </c>
      <c r="N170" s="67">
        <f t="shared" si="36"/>
        <v>4582731.0699999994</v>
      </c>
      <c r="O170" s="68">
        <v>1973497</v>
      </c>
      <c r="P170" s="66">
        <v>1380155586.4338</v>
      </c>
      <c r="Q170" s="69">
        <v>7932425.574</v>
      </c>
      <c r="R170" s="69">
        <f t="shared" si="30"/>
        <v>0</v>
      </c>
      <c r="S170" s="67">
        <v>0</v>
      </c>
      <c r="T170" s="70">
        <f t="shared" si="31"/>
        <v>2609234.0699999994</v>
      </c>
      <c r="U170" s="71">
        <v>2300645.2200000002</v>
      </c>
      <c r="V170" s="72">
        <f t="shared" si="32"/>
        <v>2392671.0288000004</v>
      </c>
      <c r="W170" s="73">
        <f t="shared" si="33"/>
        <v>0</v>
      </c>
      <c r="X170" s="74">
        <f t="shared" si="34"/>
        <v>2609234.0699999998</v>
      </c>
      <c r="Y170" s="75"/>
      <c r="Z170" s="76">
        <f t="shared" si="35"/>
        <v>4582731.07</v>
      </c>
      <c r="AA170" s="9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</row>
    <row r="171" spans="1:41" s="78" customFormat="1" ht="12.75" x14ac:dyDescent="0.2">
      <c r="A171" s="78">
        <v>401</v>
      </c>
      <c r="B171" s="78" t="s">
        <v>198</v>
      </c>
      <c r="C171" s="78" t="b">
        <f t="shared" si="25"/>
        <v>1</v>
      </c>
      <c r="D171" s="79">
        <v>401</v>
      </c>
      <c r="E171" s="77" t="s">
        <v>198</v>
      </c>
      <c r="F171" s="65">
        <v>700.62689999999998</v>
      </c>
      <c r="G171" s="66">
        <f t="shared" si="26"/>
        <v>2872570.29</v>
      </c>
      <c r="H171" s="66">
        <v>409.21809999999999</v>
      </c>
      <c r="I171" s="66">
        <f t="shared" si="27"/>
        <v>941201.63</v>
      </c>
      <c r="J171" s="66">
        <v>202.94989999999999</v>
      </c>
      <c r="K171" s="66">
        <f t="shared" si="28"/>
        <v>426194.79</v>
      </c>
      <c r="L171" s="66">
        <v>10.0746</v>
      </c>
      <c r="M171" s="66">
        <f t="shared" si="29"/>
        <v>8059.68</v>
      </c>
      <c r="N171" s="67">
        <f t="shared" si="36"/>
        <v>4248026.3899999997</v>
      </c>
      <c r="O171" s="68">
        <v>889205</v>
      </c>
      <c r="P171" s="66">
        <v>644896414.50574696</v>
      </c>
      <c r="Q171" s="69">
        <v>1575923.4856</v>
      </c>
      <c r="R171" s="69">
        <f t="shared" si="30"/>
        <v>8500</v>
      </c>
      <c r="S171" s="67">
        <v>3478353.85</v>
      </c>
      <c r="T171" s="70">
        <f t="shared" si="31"/>
        <v>6837175.2400000002</v>
      </c>
      <c r="U171" s="71">
        <v>7199346.0899999999</v>
      </c>
      <c r="V171" s="72">
        <f t="shared" si="32"/>
        <v>7487319.9336000001</v>
      </c>
      <c r="W171" s="73">
        <f t="shared" si="33"/>
        <v>650144.69359999988</v>
      </c>
      <c r="X171" s="74">
        <f t="shared" si="34"/>
        <v>7487319.9299999997</v>
      </c>
      <c r="Y171" s="75"/>
      <c r="Z171" s="76">
        <f t="shared" si="35"/>
        <v>8376524.9299999997</v>
      </c>
      <c r="AA171" s="9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</row>
    <row r="172" spans="1:41" s="78" customFormat="1" ht="12.75" x14ac:dyDescent="0.2">
      <c r="A172" s="78">
        <v>403</v>
      </c>
      <c r="B172" s="78" t="s">
        <v>199</v>
      </c>
      <c r="C172" s="78" t="b">
        <f t="shared" si="25"/>
        <v>1</v>
      </c>
      <c r="D172" s="79">
        <v>403</v>
      </c>
      <c r="E172" s="77" t="s">
        <v>199</v>
      </c>
      <c r="F172" s="65">
        <v>566.48910000000001</v>
      </c>
      <c r="G172" s="66">
        <f t="shared" si="26"/>
        <v>2322605.31</v>
      </c>
      <c r="H172" s="66">
        <v>76.119900000000001</v>
      </c>
      <c r="I172" s="66">
        <f t="shared" si="27"/>
        <v>175075.77</v>
      </c>
      <c r="J172" s="66">
        <v>135.76820000000001</v>
      </c>
      <c r="K172" s="66">
        <f t="shared" si="28"/>
        <v>285113.21999999997</v>
      </c>
      <c r="L172" s="66">
        <v>7.3796999999999997</v>
      </c>
      <c r="M172" s="66">
        <f t="shared" si="29"/>
        <v>5903.76</v>
      </c>
      <c r="N172" s="67">
        <f t="shared" si="36"/>
        <v>2788698.0599999996</v>
      </c>
      <c r="O172" s="68">
        <v>1218012</v>
      </c>
      <c r="P172" s="66">
        <v>866938288.23689997</v>
      </c>
      <c r="Q172" s="69">
        <v>11389114.912599999</v>
      </c>
      <c r="R172" s="69">
        <f t="shared" si="30"/>
        <v>0</v>
      </c>
      <c r="S172" s="67">
        <v>0</v>
      </c>
      <c r="T172" s="70">
        <f t="shared" si="31"/>
        <v>1570686.0599999996</v>
      </c>
      <c r="U172" s="71">
        <v>1431548.89</v>
      </c>
      <c r="V172" s="72">
        <f t="shared" si="32"/>
        <v>1488810.8455999999</v>
      </c>
      <c r="W172" s="73">
        <f t="shared" si="33"/>
        <v>0</v>
      </c>
      <c r="X172" s="74">
        <f t="shared" si="34"/>
        <v>1570686.06</v>
      </c>
      <c r="Y172" s="75"/>
      <c r="Z172" s="76">
        <f t="shared" si="35"/>
        <v>2788698.06</v>
      </c>
      <c r="AA172" s="9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</row>
    <row r="173" spans="1:41" s="78" customFormat="1" ht="12.75" x14ac:dyDescent="0.2">
      <c r="A173" s="78">
        <v>404</v>
      </c>
      <c r="B173" s="78" t="s">
        <v>200</v>
      </c>
      <c r="C173" s="78" t="b">
        <f t="shared" si="25"/>
        <v>1</v>
      </c>
      <c r="D173" s="79">
        <v>404</v>
      </c>
      <c r="E173" s="77" t="s">
        <v>200</v>
      </c>
      <c r="F173" s="65">
        <v>529.67900000000009</v>
      </c>
      <c r="G173" s="66">
        <f t="shared" si="26"/>
        <v>2171683.9</v>
      </c>
      <c r="H173" s="66">
        <v>183.40960000000001</v>
      </c>
      <c r="I173" s="66">
        <f t="shared" si="27"/>
        <v>421842.08</v>
      </c>
      <c r="J173" s="66">
        <v>117.6387</v>
      </c>
      <c r="K173" s="66">
        <f t="shared" si="28"/>
        <v>247041.27</v>
      </c>
      <c r="L173" s="66">
        <v>2</v>
      </c>
      <c r="M173" s="66">
        <f t="shared" si="29"/>
        <v>1600</v>
      </c>
      <c r="N173" s="67">
        <f t="shared" si="36"/>
        <v>2842167.25</v>
      </c>
      <c r="O173" s="68">
        <v>744062</v>
      </c>
      <c r="P173" s="66">
        <v>534205180.46170801</v>
      </c>
      <c r="Q173" s="69">
        <v>2912634.7828000002</v>
      </c>
      <c r="R173" s="69">
        <f t="shared" si="30"/>
        <v>6268.5208953075517</v>
      </c>
      <c r="S173" s="67">
        <v>1149706.9099999999</v>
      </c>
      <c r="T173" s="70">
        <f t="shared" si="31"/>
        <v>3247812.16</v>
      </c>
      <c r="U173" s="71">
        <v>4347726.29</v>
      </c>
      <c r="V173" s="72">
        <f t="shared" si="32"/>
        <v>4521635.3415999999</v>
      </c>
      <c r="W173" s="73">
        <f t="shared" si="33"/>
        <v>1273823.1815999998</v>
      </c>
      <c r="X173" s="74">
        <f t="shared" si="34"/>
        <v>4521635.34</v>
      </c>
      <c r="Y173" s="75"/>
      <c r="Z173" s="76">
        <f t="shared" si="35"/>
        <v>5265697.34</v>
      </c>
      <c r="AA173" s="9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</row>
    <row r="174" spans="1:41" s="78" customFormat="1" ht="12.75" x14ac:dyDescent="0.2">
      <c r="A174" s="83">
        <v>405</v>
      </c>
      <c r="B174" s="84" t="s">
        <v>201</v>
      </c>
      <c r="C174" s="84" t="b">
        <f t="shared" si="25"/>
        <v>1</v>
      </c>
      <c r="D174" s="79">
        <v>405</v>
      </c>
      <c r="E174" s="77" t="s">
        <v>201</v>
      </c>
      <c r="F174" s="65">
        <v>421.93499999999995</v>
      </c>
      <c r="G174" s="66">
        <f t="shared" si="26"/>
        <v>1729933.5</v>
      </c>
      <c r="H174" s="66">
        <v>18.456299999999999</v>
      </c>
      <c r="I174" s="66">
        <f t="shared" si="27"/>
        <v>42449.49</v>
      </c>
      <c r="J174" s="66">
        <v>86.297200000000004</v>
      </c>
      <c r="K174" s="66">
        <f t="shared" si="28"/>
        <v>181224.12</v>
      </c>
      <c r="L174" s="66">
        <v>2.1446000000000001</v>
      </c>
      <c r="M174" s="66">
        <f t="shared" si="29"/>
        <v>1715.68</v>
      </c>
      <c r="N174" s="67">
        <f t="shared" si="36"/>
        <v>1955322.7899999998</v>
      </c>
      <c r="O174" s="68">
        <v>2352525</v>
      </c>
      <c r="P174" s="66">
        <v>1659818330.0795901</v>
      </c>
      <c r="Q174" s="69">
        <v>89932344.515400007</v>
      </c>
      <c r="R174" s="69">
        <f t="shared" si="30"/>
        <v>0</v>
      </c>
      <c r="S174" s="67">
        <v>0</v>
      </c>
      <c r="T174" s="70">
        <f t="shared" si="31"/>
        <v>0</v>
      </c>
      <c r="U174" s="71">
        <v>0</v>
      </c>
      <c r="V174" s="72">
        <f t="shared" si="32"/>
        <v>0</v>
      </c>
      <c r="W174" s="73">
        <f t="shared" si="33"/>
        <v>0</v>
      </c>
      <c r="X174" s="74">
        <f t="shared" si="34"/>
        <v>0</v>
      </c>
      <c r="Y174" s="75"/>
      <c r="Z174" s="76">
        <f t="shared" si="35"/>
        <v>2352525</v>
      </c>
      <c r="AA174" s="9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</row>
    <row r="175" spans="1:41" s="78" customFormat="1" ht="12.75" x14ac:dyDescent="0.2">
      <c r="A175" s="78">
        <v>407</v>
      </c>
      <c r="B175" s="78" t="s">
        <v>202</v>
      </c>
      <c r="C175" s="78" t="b">
        <f t="shared" si="25"/>
        <v>1</v>
      </c>
      <c r="D175" s="79">
        <v>407</v>
      </c>
      <c r="E175" s="77" t="s">
        <v>202</v>
      </c>
      <c r="F175" s="65">
        <v>258.76260000000002</v>
      </c>
      <c r="G175" s="66">
        <f t="shared" si="26"/>
        <v>1060926.6599999999</v>
      </c>
      <c r="H175" s="66">
        <v>116.47799999999999</v>
      </c>
      <c r="I175" s="66">
        <f t="shared" si="27"/>
        <v>267899.40000000002</v>
      </c>
      <c r="J175" s="66">
        <v>81.1982</v>
      </c>
      <c r="K175" s="66">
        <f t="shared" si="28"/>
        <v>170516.22</v>
      </c>
      <c r="L175" s="66">
        <v>0</v>
      </c>
      <c r="M175" s="66">
        <f t="shared" si="29"/>
        <v>0</v>
      </c>
      <c r="N175" s="67">
        <f t="shared" si="36"/>
        <v>1499342.28</v>
      </c>
      <c r="O175" s="68">
        <v>202397</v>
      </c>
      <c r="P175" s="66">
        <v>214341652.309688</v>
      </c>
      <c r="Q175" s="69">
        <v>1840190.0127999999</v>
      </c>
      <c r="R175" s="69">
        <f t="shared" si="30"/>
        <v>8091.6769690413639</v>
      </c>
      <c r="S175" s="67">
        <v>942502.35</v>
      </c>
      <c r="T175" s="70">
        <f t="shared" si="31"/>
        <v>2239447.63</v>
      </c>
      <c r="U175" s="71">
        <v>2689392.99</v>
      </c>
      <c r="V175" s="72">
        <f t="shared" si="32"/>
        <v>2796968.7096000002</v>
      </c>
      <c r="W175" s="73">
        <f t="shared" si="33"/>
        <v>557521.07960000029</v>
      </c>
      <c r="X175" s="74">
        <f t="shared" si="34"/>
        <v>2796968.71</v>
      </c>
      <c r="Y175" s="75"/>
      <c r="Z175" s="76">
        <f t="shared" si="35"/>
        <v>2999365.71</v>
      </c>
      <c r="AA175" s="9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</row>
    <row r="176" spans="1:41" s="78" customFormat="1" ht="12.75" x14ac:dyDescent="0.2">
      <c r="A176" s="78">
        <v>411</v>
      </c>
      <c r="B176" s="78" t="s">
        <v>203</v>
      </c>
      <c r="C176" s="78" t="b">
        <f t="shared" si="25"/>
        <v>1</v>
      </c>
      <c r="D176" s="79">
        <v>411</v>
      </c>
      <c r="E176" s="77" t="s">
        <v>203</v>
      </c>
      <c r="F176" s="65">
        <v>550.63099999999997</v>
      </c>
      <c r="G176" s="66">
        <f t="shared" si="26"/>
        <v>2257587.1</v>
      </c>
      <c r="H176" s="66">
        <v>84.3416</v>
      </c>
      <c r="I176" s="66">
        <f t="shared" si="27"/>
        <v>193985.68</v>
      </c>
      <c r="J176" s="66">
        <v>105.29640000000001</v>
      </c>
      <c r="K176" s="66">
        <f t="shared" si="28"/>
        <v>221122.44</v>
      </c>
      <c r="L176" s="66">
        <v>0</v>
      </c>
      <c r="M176" s="66">
        <f t="shared" si="29"/>
        <v>0</v>
      </c>
      <c r="N176" s="67">
        <f t="shared" si="36"/>
        <v>2672695.2200000002</v>
      </c>
      <c r="O176" s="68">
        <v>1271009</v>
      </c>
      <c r="P176" s="66">
        <v>899373417.72278905</v>
      </c>
      <c r="Q176" s="69">
        <v>10663461.657400001</v>
      </c>
      <c r="R176" s="69">
        <f t="shared" si="30"/>
        <v>0</v>
      </c>
      <c r="S176" s="67">
        <v>0</v>
      </c>
      <c r="T176" s="70">
        <f t="shared" si="31"/>
        <v>1401686.2200000002</v>
      </c>
      <c r="U176" s="71">
        <v>1986859.43</v>
      </c>
      <c r="V176" s="72">
        <f t="shared" si="32"/>
        <v>2066333.8071999999</v>
      </c>
      <c r="W176" s="73">
        <f t="shared" si="33"/>
        <v>664647.58719999972</v>
      </c>
      <c r="X176" s="74">
        <f t="shared" si="34"/>
        <v>2066333.81</v>
      </c>
      <c r="Y176" s="75"/>
      <c r="Z176" s="76">
        <f t="shared" si="35"/>
        <v>3337342.81</v>
      </c>
      <c r="AA176" s="9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</row>
    <row r="177" spans="1:41" s="78" customFormat="1" ht="12.75" x14ac:dyDescent="0.2">
      <c r="A177" s="78">
        <v>413</v>
      </c>
      <c r="B177" s="78" t="s">
        <v>204</v>
      </c>
      <c r="C177" s="78" t="b">
        <f t="shared" si="25"/>
        <v>1</v>
      </c>
      <c r="D177" s="79">
        <v>413</v>
      </c>
      <c r="E177" s="77" t="s">
        <v>204</v>
      </c>
      <c r="F177" s="65">
        <v>761.45719999999994</v>
      </c>
      <c r="G177" s="66">
        <f t="shared" si="26"/>
        <v>3121974.52</v>
      </c>
      <c r="H177" s="66">
        <v>63.174399999999999</v>
      </c>
      <c r="I177" s="66">
        <f t="shared" si="27"/>
        <v>145301.12</v>
      </c>
      <c r="J177" s="66">
        <v>85.880099999999999</v>
      </c>
      <c r="K177" s="66">
        <f t="shared" si="28"/>
        <v>180348.21</v>
      </c>
      <c r="L177" s="66">
        <v>0</v>
      </c>
      <c r="M177" s="66">
        <f t="shared" si="29"/>
        <v>0</v>
      </c>
      <c r="N177" s="67">
        <f t="shared" si="36"/>
        <v>3447623.85</v>
      </c>
      <c r="O177" s="68">
        <v>1403528</v>
      </c>
      <c r="P177" s="66">
        <v>1003121707.81714</v>
      </c>
      <c r="Q177" s="69">
        <v>15878610.763499999</v>
      </c>
      <c r="R177" s="69">
        <f t="shared" si="30"/>
        <v>0</v>
      </c>
      <c r="S177" s="67">
        <v>0</v>
      </c>
      <c r="T177" s="70">
        <f t="shared" si="31"/>
        <v>2044095.85</v>
      </c>
      <c r="U177" s="71">
        <v>1792394.99</v>
      </c>
      <c r="V177" s="72">
        <f t="shared" si="32"/>
        <v>1864090.7896</v>
      </c>
      <c r="W177" s="73">
        <f t="shared" si="33"/>
        <v>0</v>
      </c>
      <c r="X177" s="74">
        <f t="shared" si="34"/>
        <v>2044095.85</v>
      </c>
      <c r="Y177" s="75"/>
      <c r="Z177" s="76">
        <f t="shared" si="35"/>
        <v>3447623.85</v>
      </c>
      <c r="AA177" s="9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</row>
    <row r="178" spans="1:41" s="78" customFormat="1" ht="12.75" x14ac:dyDescent="0.2">
      <c r="A178" s="78">
        <v>414</v>
      </c>
      <c r="B178" s="78" t="s">
        <v>205</v>
      </c>
      <c r="C178" s="78" t="b">
        <f t="shared" si="25"/>
        <v>1</v>
      </c>
      <c r="D178" s="79">
        <v>414</v>
      </c>
      <c r="E178" s="77" t="s">
        <v>205</v>
      </c>
      <c r="F178" s="65">
        <v>0</v>
      </c>
      <c r="G178" s="66">
        <f t="shared" si="26"/>
        <v>0</v>
      </c>
      <c r="H178" s="66">
        <v>0</v>
      </c>
      <c r="I178" s="66">
        <f t="shared" si="27"/>
        <v>0</v>
      </c>
      <c r="J178" s="66">
        <v>0</v>
      </c>
      <c r="K178" s="66">
        <f t="shared" si="28"/>
        <v>0</v>
      </c>
      <c r="L178" s="66">
        <v>0</v>
      </c>
      <c r="M178" s="66">
        <f t="shared" si="29"/>
        <v>0</v>
      </c>
      <c r="N178" s="67">
        <f t="shared" si="36"/>
        <v>0</v>
      </c>
      <c r="O178" s="68">
        <v>4968</v>
      </c>
      <c r="P178" s="66">
        <v>3450090.9587287698</v>
      </c>
      <c r="Q178" s="69">
        <v>0</v>
      </c>
      <c r="R178" s="69" t="str">
        <f t="shared" si="30"/>
        <v/>
      </c>
      <c r="S178" s="67">
        <v>0</v>
      </c>
      <c r="T178" s="70">
        <f t="shared" si="31"/>
        <v>0</v>
      </c>
      <c r="U178" s="71">
        <v>0</v>
      </c>
      <c r="V178" s="72">
        <f t="shared" si="32"/>
        <v>0</v>
      </c>
      <c r="W178" s="73">
        <f t="shared" si="33"/>
        <v>0</v>
      </c>
      <c r="X178" s="74">
        <f t="shared" si="34"/>
        <v>0</v>
      </c>
      <c r="Y178" s="75"/>
      <c r="Z178" s="76">
        <f t="shared" si="35"/>
        <v>4968</v>
      </c>
      <c r="AA178" s="9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</row>
    <row r="179" spans="1:41" s="78" customFormat="1" ht="12.75" x14ac:dyDescent="0.2">
      <c r="A179" s="78">
        <v>415</v>
      </c>
      <c r="B179" s="78" t="s">
        <v>206</v>
      </c>
      <c r="C179" s="78" t="b">
        <f t="shared" si="25"/>
        <v>1</v>
      </c>
      <c r="D179" s="79">
        <v>415</v>
      </c>
      <c r="E179" s="77" t="s">
        <v>206</v>
      </c>
      <c r="F179" s="65">
        <v>37.9833</v>
      </c>
      <c r="G179" s="66">
        <f t="shared" si="26"/>
        <v>155731.53</v>
      </c>
      <c r="H179" s="66">
        <v>3</v>
      </c>
      <c r="I179" s="66">
        <f t="shared" si="27"/>
        <v>6900</v>
      </c>
      <c r="J179" s="66">
        <v>7</v>
      </c>
      <c r="K179" s="66">
        <f t="shared" si="28"/>
        <v>14700</v>
      </c>
      <c r="L179" s="66">
        <v>0</v>
      </c>
      <c r="M179" s="66">
        <f t="shared" si="29"/>
        <v>0</v>
      </c>
      <c r="N179" s="67">
        <f t="shared" si="36"/>
        <v>177331.53</v>
      </c>
      <c r="O179" s="68">
        <v>52571</v>
      </c>
      <c r="P179" s="66">
        <v>37517225.950350903</v>
      </c>
      <c r="Q179" s="69">
        <v>12505741.9835</v>
      </c>
      <c r="R179" s="69">
        <f t="shared" si="30"/>
        <v>0</v>
      </c>
      <c r="S179" s="67">
        <v>0</v>
      </c>
      <c r="T179" s="70">
        <f t="shared" si="31"/>
        <v>124760.53</v>
      </c>
      <c r="U179" s="71">
        <v>244234.33</v>
      </c>
      <c r="V179" s="72">
        <f t="shared" si="32"/>
        <v>254003.70319999999</v>
      </c>
      <c r="W179" s="73">
        <f t="shared" si="33"/>
        <v>129243.17319999999</v>
      </c>
      <c r="X179" s="74">
        <f t="shared" si="34"/>
        <v>254003.7</v>
      </c>
      <c r="Y179" s="75"/>
      <c r="Z179" s="76">
        <f t="shared" si="35"/>
        <v>306574.7</v>
      </c>
      <c r="AA179" s="9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</row>
    <row r="180" spans="1:41" s="78" customFormat="1" ht="12.75" x14ac:dyDescent="0.2">
      <c r="A180" s="78">
        <v>419</v>
      </c>
      <c r="B180" s="78" t="s">
        <v>207</v>
      </c>
      <c r="C180" s="78" t="b">
        <f t="shared" si="25"/>
        <v>1</v>
      </c>
      <c r="D180" s="79">
        <v>419</v>
      </c>
      <c r="E180" s="77" t="s">
        <v>207</v>
      </c>
      <c r="F180" s="65">
        <v>558.21940000000006</v>
      </c>
      <c r="G180" s="66">
        <f t="shared" si="26"/>
        <v>2288699.54</v>
      </c>
      <c r="H180" s="66">
        <v>295.91980000000001</v>
      </c>
      <c r="I180" s="66">
        <f t="shared" si="27"/>
        <v>680615.54</v>
      </c>
      <c r="J180" s="66">
        <v>130.2765</v>
      </c>
      <c r="K180" s="66">
        <f t="shared" si="28"/>
        <v>273580.65000000002</v>
      </c>
      <c r="L180" s="66">
        <v>1.0398000000000001</v>
      </c>
      <c r="M180" s="66">
        <f t="shared" si="29"/>
        <v>831.84</v>
      </c>
      <c r="N180" s="67">
        <f t="shared" si="36"/>
        <v>3243727.57</v>
      </c>
      <c r="O180" s="68">
        <v>1501195</v>
      </c>
      <c r="P180" s="66">
        <v>1061976127.48276</v>
      </c>
      <c r="Q180" s="69">
        <v>3588729.5392</v>
      </c>
      <c r="R180" s="69">
        <f t="shared" si="30"/>
        <v>5119.1597858608984</v>
      </c>
      <c r="S180" s="67">
        <v>1514860.74</v>
      </c>
      <c r="T180" s="70">
        <f t="shared" si="31"/>
        <v>3257393.3099999996</v>
      </c>
      <c r="U180" s="71">
        <v>2697844.81</v>
      </c>
      <c r="V180" s="72">
        <f t="shared" si="32"/>
        <v>2805758.6024000002</v>
      </c>
      <c r="W180" s="73">
        <f t="shared" si="33"/>
        <v>0</v>
      </c>
      <c r="X180" s="74">
        <f t="shared" si="34"/>
        <v>3257393.31</v>
      </c>
      <c r="Y180" s="75"/>
      <c r="Z180" s="76">
        <f t="shared" si="35"/>
        <v>4758588.3099999996</v>
      </c>
      <c r="AA180" s="9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</row>
    <row r="181" spans="1:41" s="78" customFormat="1" ht="12.75" x14ac:dyDescent="0.2">
      <c r="A181" s="78">
        <v>425</v>
      </c>
      <c r="B181" s="78" t="s">
        <v>208</v>
      </c>
      <c r="C181" s="78" t="b">
        <f t="shared" si="25"/>
        <v>1</v>
      </c>
      <c r="D181" s="79">
        <v>425</v>
      </c>
      <c r="E181" s="77" t="s">
        <v>208</v>
      </c>
      <c r="F181" s="65">
        <v>1629.5909999999999</v>
      </c>
      <c r="G181" s="66">
        <f t="shared" si="26"/>
        <v>6681323.0999999996</v>
      </c>
      <c r="H181" s="66">
        <v>147.93180000000001</v>
      </c>
      <c r="I181" s="66">
        <f t="shared" si="27"/>
        <v>340243.14</v>
      </c>
      <c r="J181" s="66">
        <v>274.89429999999999</v>
      </c>
      <c r="K181" s="66">
        <f t="shared" si="28"/>
        <v>577278.03</v>
      </c>
      <c r="L181" s="66">
        <v>16.5914</v>
      </c>
      <c r="M181" s="66">
        <f t="shared" si="29"/>
        <v>13273.12</v>
      </c>
      <c r="N181" s="67">
        <f t="shared" si="36"/>
        <v>7612117.3899999997</v>
      </c>
      <c r="O181" s="68">
        <v>3704981</v>
      </c>
      <c r="P181" s="66">
        <v>2630982604.1115499</v>
      </c>
      <c r="Q181" s="69">
        <v>17785105.0559</v>
      </c>
      <c r="R181" s="69">
        <f t="shared" si="30"/>
        <v>0</v>
      </c>
      <c r="S181" s="67">
        <v>0</v>
      </c>
      <c r="T181" s="70">
        <f t="shared" si="31"/>
        <v>3907136.3899999997</v>
      </c>
      <c r="U181" s="71">
        <v>3339623.79</v>
      </c>
      <c r="V181" s="72">
        <f t="shared" si="32"/>
        <v>3473208.7416000003</v>
      </c>
      <c r="W181" s="73">
        <f t="shared" si="33"/>
        <v>0</v>
      </c>
      <c r="X181" s="74">
        <f t="shared" si="34"/>
        <v>3907136.39</v>
      </c>
      <c r="Y181" s="75"/>
      <c r="Z181" s="76">
        <f t="shared" si="35"/>
        <v>7612117.3899999997</v>
      </c>
      <c r="AA181" s="9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</row>
    <row r="182" spans="1:41" s="78" customFormat="1" ht="12.75" x14ac:dyDescent="0.2">
      <c r="A182" s="78">
        <v>427</v>
      </c>
      <c r="B182" s="78" t="s">
        <v>209</v>
      </c>
      <c r="C182" s="78" t="b">
        <f t="shared" si="25"/>
        <v>1</v>
      </c>
      <c r="D182" s="79">
        <v>427</v>
      </c>
      <c r="E182" s="77" t="s">
        <v>209</v>
      </c>
      <c r="F182" s="65">
        <v>1022.044</v>
      </c>
      <c r="G182" s="66">
        <f t="shared" si="26"/>
        <v>4190380.4</v>
      </c>
      <c r="H182" s="66">
        <v>229.48699999999999</v>
      </c>
      <c r="I182" s="66">
        <f t="shared" si="27"/>
        <v>527820.1</v>
      </c>
      <c r="J182" s="66">
        <v>212.52789999999999</v>
      </c>
      <c r="K182" s="66">
        <f t="shared" si="28"/>
        <v>446308.59</v>
      </c>
      <c r="L182" s="66">
        <v>4.5890000000000004</v>
      </c>
      <c r="M182" s="66">
        <f t="shared" si="29"/>
        <v>3671.2</v>
      </c>
      <c r="N182" s="67">
        <f t="shared" si="36"/>
        <v>5168180.29</v>
      </c>
      <c r="O182" s="68">
        <v>1413042</v>
      </c>
      <c r="P182" s="66">
        <v>1019750351.94819</v>
      </c>
      <c r="Q182" s="69">
        <v>4443608.3609999996</v>
      </c>
      <c r="R182" s="69">
        <f t="shared" si="30"/>
        <v>3665.8657788894361</v>
      </c>
      <c r="S182" s="67">
        <v>841268.54</v>
      </c>
      <c r="T182" s="70">
        <f t="shared" si="31"/>
        <v>4596406.83</v>
      </c>
      <c r="U182" s="71">
        <v>5765992.1200000001</v>
      </c>
      <c r="V182" s="72">
        <f t="shared" si="32"/>
        <v>5996631.8048</v>
      </c>
      <c r="W182" s="73">
        <f t="shared" si="33"/>
        <v>1400224.9748</v>
      </c>
      <c r="X182" s="74">
        <f t="shared" si="34"/>
        <v>5996631.7999999998</v>
      </c>
      <c r="Y182" s="75"/>
      <c r="Z182" s="76">
        <f t="shared" si="35"/>
        <v>7409673.7999999998</v>
      </c>
      <c r="AA182" s="9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</row>
    <row r="183" spans="1:41" s="78" customFormat="1" ht="12.75" x14ac:dyDescent="0.2">
      <c r="A183" s="78">
        <v>429</v>
      </c>
      <c r="B183" s="78" t="s">
        <v>210</v>
      </c>
      <c r="C183" s="78" t="b">
        <f t="shared" si="25"/>
        <v>1</v>
      </c>
      <c r="D183" s="79">
        <v>429</v>
      </c>
      <c r="E183" s="77" t="s">
        <v>210</v>
      </c>
      <c r="F183" s="65">
        <v>683.85320000000002</v>
      </c>
      <c r="G183" s="66">
        <f t="shared" si="26"/>
        <v>2803798.12</v>
      </c>
      <c r="H183" s="66">
        <v>251.79820000000001</v>
      </c>
      <c r="I183" s="66">
        <f t="shared" si="27"/>
        <v>579135.86</v>
      </c>
      <c r="J183" s="66">
        <v>190.99209999999999</v>
      </c>
      <c r="K183" s="66">
        <f t="shared" si="28"/>
        <v>401083.41</v>
      </c>
      <c r="L183" s="66">
        <v>14</v>
      </c>
      <c r="M183" s="66">
        <f t="shared" si="29"/>
        <v>11200</v>
      </c>
      <c r="N183" s="67">
        <f t="shared" si="36"/>
        <v>3795217.39</v>
      </c>
      <c r="O183" s="68">
        <v>718367</v>
      </c>
      <c r="P183" s="66">
        <v>541069491</v>
      </c>
      <c r="Q183" s="69">
        <v>2148821.9177000001</v>
      </c>
      <c r="R183" s="69">
        <f t="shared" si="30"/>
        <v>7567.0027426725046</v>
      </c>
      <c r="S183" s="67">
        <v>1905357.67</v>
      </c>
      <c r="T183" s="70">
        <f t="shared" si="31"/>
        <v>4982208.0600000005</v>
      </c>
      <c r="U183" s="71">
        <v>4042319.72</v>
      </c>
      <c r="V183" s="72">
        <f t="shared" si="32"/>
        <v>4204012.5088</v>
      </c>
      <c r="W183" s="73">
        <f t="shared" si="33"/>
        <v>0</v>
      </c>
      <c r="X183" s="74">
        <f t="shared" si="34"/>
        <v>4982208.0599999996</v>
      </c>
      <c r="Y183" s="75"/>
      <c r="Z183" s="76">
        <f t="shared" si="35"/>
        <v>5700575.0599999996</v>
      </c>
      <c r="AA183" s="9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</row>
    <row r="184" spans="1:41" s="78" customFormat="1" ht="12.75" x14ac:dyDescent="0.2">
      <c r="A184" s="78">
        <v>431</v>
      </c>
      <c r="B184" s="78" t="s">
        <v>211</v>
      </c>
      <c r="C184" s="78" t="b">
        <f t="shared" si="25"/>
        <v>1</v>
      </c>
      <c r="D184" s="79">
        <v>431</v>
      </c>
      <c r="E184" s="77" t="s">
        <v>211</v>
      </c>
      <c r="F184" s="65">
        <v>640.30899999999997</v>
      </c>
      <c r="G184" s="66">
        <f t="shared" si="26"/>
        <v>2625266.9</v>
      </c>
      <c r="H184" s="66">
        <v>171.5094</v>
      </c>
      <c r="I184" s="66">
        <f t="shared" si="27"/>
        <v>394471.62</v>
      </c>
      <c r="J184" s="66">
        <v>120.5847</v>
      </c>
      <c r="K184" s="66">
        <f t="shared" si="28"/>
        <v>253227.87</v>
      </c>
      <c r="L184" s="66">
        <v>1.5631999999999999</v>
      </c>
      <c r="M184" s="66">
        <f t="shared" si="29"/>
        <v>1250.56</v>
      </c>
      <c r="N184" s="67">
        <f t="shared" si="36"/>
        <v>3274216.95</v>
      </c>
      <c r="O184" s="68">
        <v>1397813</v>
      </c>
      <c r="P184" s="66">
        <v>984669534.80596995</v>
      </c>
      <c r="Q184" s="69">
        <v>5741198.6445000004</v>
      </c>
      <c r="R184" s="69">
        <f t="shared" si="30"/>
        <v>1459.9623111036481</v>
      </c>
      <c r="S184" s="67">
        <v>250397.26</v>
      </c>
      <c r="T184" s="70">
        <f t="shared" si="31"/>
        <v>2126801.21</v>
      </c>
      <c r="U184" s="71">
        <v>2040469.82</v>
      </c>
      <c r="V184" s="72">
        <f t="shared" si="32"/>
        <v>2122088.6128000002</v>
      </c>
      <c r="W184" s="73">
        <f t="shared" si="33"/>
        <v>0</v>
      </c>
      <c r="X184" s="74">
        <f t="shared" si="34"/>
        <v>2126801.21</v>
      </c>
      <c r="Y184" s="75"/>
      <c r="Z184" s="76">
        <f t="shared" si="35"/>
        <v>3524614.21</v>
      </c>
      <c r="AA184" s="9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</row>
    <row r="185" spans="1:41" s="78" customFormat="1" ht="12.75" x14ac:dyDescent="0.2">
      <c r="A185" s="78">
        <v>435</v>
      </c>
      <c r="B185" s="78" t="s">
        <v>212</v>
      </c>
      <c r="C185" s="78" t="b">
        <f t="shared" si="25"/>
        <v>1</v>
      </c>
      <c r="D185" s="79">
        <v>435</v>
      </c>
      <c r="E185" s="77" t="s">
        <v>212</v>
      </c>
      <c r="F185" s="65">
        <v>79.822699999999998</v>
      </c>
      <c r="G185" s="66">
        <f t="shared" si="26"/>
        <v>327273.07</v>
      </c>
      <c r="H185" s="66">
        <v>12.353199999999999</v>
      </c>
      <c r="I185" s="66">
        <f t="shared" si="27"/>
        <v>28412.36</v>
      </c>
      <c r="J185" s="66">
        <v>16.7727</v>
      </c>
      <c r="K185" s="66">
        <f t="shared" si="28"/>
        <v>35222.67</v>
      </c>
      <c r="L185" s="66">
        <v>0</v>
      </c>
      <c r="M185" s="66">
        <f t="shared" si="29"/>
        <v>0</v>
      </c>
      <c r="N185" s="67">
        <f t="shared" si="36"/>
        <v>390908.1</v>
      </c>
      <c r="O185" s="68">
        <v>178981</v>
      </c>
      <c r="P185" s="66">
        <v>126458667.759884</v>
      </c>
      <c r="Q185" s="69">
        <v>10236915.759500001</v>
      </c>
      <c r="R185" s="69">
        <f t="shared" si="30"/>
        <v>0</v>
      </c>
      <c r="S185" s="67">
        <v>0</v>
      </c>
      <c r="T185" s="70">
        <f t="shared" si="31"/>
        <v>211927.09999999998</v>
      </c>
      <c r="U185" s="71">
        <v>330783.78999999998</v>
      </c>
      <c r="V185" s="72">
        <f t="shared" si="32"/>
        <v>344015.14159999997</v>
      </c>
      <c r="W185" s="73">
        <f t="shared" si="33"/>
        <v>132088.0416</v>
      </c>
      <c r="X185" s="74">
        <f t="shared" si="34"/>
        <v>344015.14</v>
      </c>
      <c r="Y185" s="75"/>
      <c r="Z185" s="76">
        <f t="shared" si="35"/>
        <v>522996.14</v>
      </c>
      <c r="AA185" s="9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  <c r="AN185" s="10"/>
      <c r="AO185" s="10"/>
    </row>
    <row r="186" spans="1:41" s="78" customFormat="1" ht="12.75" x14ac:dyDescent="0.2">
      <c r="A186" s="78">
        <v>436</v>
      </c>
      <c r="B186" s="78" t="s">
        <v>213</v>
      </c>
      <c r="C186" s="78" t="b">
        <f t="shared" si="25"/>
        <v>1</v>
      </c>
      <c r="D186" s="79">
        <v>436</v>
      </c>
      <c r="E186" s="77" t="s">
        <v>213</v>
      </c>
      <c r="F186" s="65">
        <v>0</v>
      </c>
      <c r="G186" s="66">
        <f t="shared" si="26"/>
        <v>0</v>
      </c>
      <c r="H186" s="66">
        <v>0</v>
      </c>
      <c r="I186" s="66">
        <f t="shared" si="27"/>
        <v>0</v>
      </c>
      <c r="J186" s="66">
        <v>0</v>
      </c>
      <c r="K186" s="66">
        <f t="shared" si="28"/>
        <v>0</v>
      </c>
      <c r="L186" s="66">
        <v>0</v>
      </c>
      <c r="M186" s="66">
        <f t="shared" si="29"/>
        <v>0</v>
      </c>
      <c r="N186" s="67">
        <f t="shared" si="36"/>
        <v>0</v>
      </c>
      <c r="O186" s="68">
        <v>7176</v>
      </c>
      <c r="P186" s="66">
        <v>5245377.4100719402</v>
      </c>
      <c r="Q186" s="69">
        <v>0</v>
      </c>
      <c r="R186" s="69" t="str">
        <f t="shared" si="30"/>
        <v/>
      </c>
      <c r="S186" s="67">
        <v>0</v>
      </c>
      <c r="T186" s="70">
        <f t="shared" si="31"/>
        <v>0</v>
      </c>
      <c r="U186" s="71">
        <v>0</v>
      </c>
      <c r="V186" s="72">
        <f t="shared" si="32"/>
        <v>0</v>
      </c>
      <c r="W186" s="73">
        <f t="shared" si="33"/>
        <v>0</v>
      </c>
      <c r="X186" s="74">
        <f t="shared" si="34"/>
        <v>0</v>
      </c>
      <c r="Y186" s="75"/>
      <c r="Z186" s="76">
        <f t="shared" si="35"/>
        <v>7176</v>
      </c>
      <c r="AA186" s="9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  <c r="AN186" s="10"/>
      <c r="AO186" s="10"/>
    </row>
    <row r="187" spans="1:41" s="78" customFormat="1" ht="12.75" x14ac:dyDescent="0.2">
      <c r="A187" s="78">
        <v>437</v>
      </c>
      <c r="B187" s="78" t="s">
        <v>214</v>
      </c>
      <c r="C187" s="78" t="b">
        <f t="shared" si="25"/>
        <v>1</v>
      </c>
      <c r="D187" s="79">
        <v>437</v>
      </c>
      <c r="E187" s="77" t="s">
        <v>214</v>
      </c>
      <c r="F187" s="65">
        <v>50.093899999999998</v>
      </c>
      <c r="G187" s="66">
        <f t="shared" si="26"/>
        <v>205384.99</v>
      </c>
      <c r="H187" s="66">
        <v>12.4421</v>
      </c>
      <c r="I187" s="66">
        <f t="shared" si="27"/>
        <v>28616.83</v>
      </c>
      <c r="J187" s="66">
        <v>9.6067999999999998</v>
      </c>
      <c r="K187" s="66">
        <f t="shared" si="28"/>
        <v>20174.28</v>
      </c>
      <c r="L187" s="66">
        <v>0</v>
      </c>
      <c r="M187" s="66">
        <f t="shared" si="29"/>
        <v>0</v>
      </c>
      <c r="N187" s="67">
        <f t="shared" si="36"/>
        <v>254176.1</v>
      </c>
      <c r="O187" s="68">
        <v>634370</v>
      </c>
      <c r="P187" s="66">
        <v>460069505.07980698</v>
      </c>
      <c r="Q187" s="69">
        <v>36976837.115900002</v>
      </c>
      <c r="R187" s="69">
        <f t="shared" si="30"/>
        <v>0</v>
      </c>
      <c r="S187" s="67">
        <v>0</v>
      </c>
      <c r="T187" s="70">
        <f t="shared" si="31"/>
        <v>0</v>
      </c>
      <c r="U187" s="71">
        <v>0</v>
      </c>
      <c r="V187" s="72">
        <f t="shared" si="32"/>
        <v>0</v>
      </c>
      <c r="W187" s="73">
        <f t="shared" si="33"/>
        <v>0</v>
      </c>
      <c r="X187" s="74">
        <f t="shared" si="34"/>
        <v>0</v>
      </c>
      <c r="Y187" s="75"/>
      <c r="Z187" s="76">
        <f t="shared" si="35"/>
        <v>634370</v>
      </c>
      <c r="AA187" s="9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</row>
    <row r="188" spans="1:41" s="78" customFormat="1" ht="12.75" x14ac:dyDescent="0.2">
      <c r="A188" s="78">
        <v>439</v>
      </c>
      <c r="B188" s="78" t="s">
        <v>215</v>
      </c>
      <c r="C188" s="78" t="b">
        <f t="shared" si="25"/>
        <v>1</v>
      </c>
      <c r="D188" s="79">
        <v>439</v>
      </c>
      <c r="E188" s="77" t="s">
        <v>215</v>
      </c>
      <c r="F188" s="65">
        <v>499.68900000000002</v>
      </c>
      <c r="G188" s="66">
        <f t="shared" si="26"/>
        <v>2048724.9</v>
      </c>
      <c r="H188" s="66">
        <v>222.44049999999999</v>
      </c>
      <c r="I188" s="66">
        <f t="shared" si="27"/>
        <v>511613.15</v>
      </c>
      <c r="J188" s="66">
        <v>137.77350000000001</v>
      </c>
      <c r="K188" s="66">
        <f t="shared" si="28"/>
        <v>289324.34999999998</v>
      </c>
      <c r="L188" s="66">
        <v>0</v>
      </c>
      <c r="M188" s="66">
        <f t="shared" si="29"/>
        <v>0</v>
      </c>
      <c r="N188" s="67">
        <f t="shared" si="36"/>
        <v>2849662.4</v>
      </c>
      <c r="O188" s="68">
        <v>584239</v>
      </c>
      <c r="P188" s="66">
        <v>422940687.778189</v>
      </c>
      <c r="Q188" s="69">
        <v>1901365.4787999999</v>
      </c>
      <c r="R188" s="69">
        <f t="shared" si="30"/>
        <v>7987.6786826140033</v>
      </c>
      <c r="S188" s="67">
        <v>1776783.24</v>
      </c>
      <c r="T188" s="70">
        <f t="shared" si="31"/>
        <v>4042206.6399999997</v>
      </c>
      <c r="U188" s="71">
        <v>4554758.9800000004</v>
      </c>
      <c r="V188" s="72">
        <f t="shared" si="32"/>
        <v>4736949.3392000003</v>
      </c>
      <c r="W188" s="73">
        <f t="shared" si="33"/>
        <v>694742.69920000061</v>
      </c>
      <c r="X188" s="74">
        <f t="shared" si="34"/>
        <v>4736949.34</v>
      </c>
      <c r="Y188" s="75"/>
      <c r="Z188" s="76">
        <f t="shared" si="35"/>
        <v>5321188.34</v>
      </c>
      <c r="AA188" s="9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  <c r="AO188" s="10"/>
    </row>
    <row r="189" spans="1:41" s="78" customFormat="1" ht="12.75" x14ac:dyDescent="0.2">
      <c r="A189" s="78">
        <v>441</v>
      </c>
      <c r="B189" s="78" t="s">
        <v>216</v>
      </c>
      <c r="C189" s="78" t="b">
        <f t="shared" si="25"/>
        <v>1</v>
      </c>
      <c r="D189" s="79">
        <v>441</v>
      </c>
      <c r="E189" s="77" t="s">
        <v>216</v>
      </c>
      <c r="F189" s="65">
        <v>275.34120000000001</v>
      </c>
      <c r="G189" s="66">
        <f t="shared" si="26"/>
        <v>1128898.92</v>
      </c>
      <c r="H189" s="66">
        <v>17.602800000000002</v>
      </c>
      <c r="I189" s="66">
        <f t="shared" si="27"/>
        <v>40486.44</v>
      </c>
      <c r="J189" s="66">
        <v>40.601200000000006</v>
      </c>
      <c r="K189" s="66">
        <f t="shared" si="28"/>
        <v>85262.52</v>
      </c>
      <c r="L189" s="66">
        <v>1</v>
      </c>
      <c r="M189" s="66">
        <f t="shared" si="29"/>
        <v>800</v>
      </c>
      <c r="N189" s="67">
        <f t="shared" si="36"/>
        <v>1255447.8799999999</v>
      </c>
      <c r="O189" s="68">
        <v>592282</v>
      </c>
      <c r="P189" s="66">
        <v>421520919.45593101</v>
      </c>
      <c r="Q189" s="69">
        <v>23946242.612300001</v>
      </c>
      <c r="R189" s="69">
        <f t="shared" si="30"/>
        <v>0</v>
      </c>
      <c r="S189" s="67">
        <v>0</v>
      </c>
      <c r="T189" s="70">
        <f t="shared" si="31"/>
        <v>663165.87999999989</v>
      </c>
      <c r="U189" s="71">
        <v>747246.42</v>
      </c>
      <c r="V189" s="72">
        <f t="shared" si="32"/>
        <v>777136.27680000011</v>
      </c>
      <c r="W189" s="73">
        <f t="shared" si="33"/>
        <v>113970.39680000022</v>
      </c>
      <c r="X189" s="74">
        <f t="shared" si="34"/>
        <v>777136.28</v>
      </c>
      <c r="Y189" s="75"/>
      <c r="Z189" s="76">
        <f t="shared" si="35"/>
        <v>1369418.28</v>
      </c>
      <c r="AA189" s="9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  <c r="AO189" s="10"/>
    </row>
    <row r="190" spans="1:41" s="78" customFormat="1" ht="12.75" x14ac:dyDescent="0.2">
      <c r="A190" s="78">
        <v>443</v>
      </c>
      <c r="B190" s="78" t="s">
        <v>217</v>
      </c>
      <c r="C190" s="78" t="b">
        <f t="shared" si="25"/>
        <v>1</v>
      </c>
      <c r="D190" s="79">
        <v>443</v>
      </c>
      <c r="E190" s="77" t="s">
        <v>217</v>
      </c>
      <c r="F190" s="65">
        <v>956.43049999999994</v>
      </c>
      <c r="G190" s="66">
        <f t="shared" si="26"/>
        <v>3921365.05</v>
      </c>
      <c r="H190" s="66">
        <v>166.70060000000001</v>
      </c>
      <c r="I190" s="66">
        <f t="shared" si="27"/>
        <v>383411.38</v>
      </c>
      <c r="J190" s="66">
        <v>229.48559999999998</v>
      </c>
      <c r="K190" s="66">
        <f t="shared" si="28"/>
        <v>481919.76</v>
      </c>
      <c r="L190" s="66">
        <v>11.3933</v>
      </c>
      <c r="M190" s="66">
        <f t="shared" si="29"/>
        <v>9114.64</v>
      </c>
      <c r="N190" s="67">
        <f t="shared" si="36"/>
        <v>4795810.8299999991</v>
      </c>
      <c r="O190" s="68">
        <v>2006438</v>
      </c>
      <c r="P190" s="66">
        <v>1433023180.6842101</v>
      </c>
      <c r="Q190" s="69">
        <v>8596388.8593000006</v>
      </c>
      <c r="R190" s="69">
        <f t="shared" si="30"/>
        <v>0</v>
      </c>
      <c r="S190" s="67">
        <v>0</v>
      </c>
      <c r="T190" s="70">
        <f t="shared" si="31"/>
        <v>2789372.8299999991</v>
      </c>
      <c r="U190" s="71">
        <v>2290479.27</v>
      </c>
      <c r="V190" s="72">
        <f t="shared" si="32"/>
        <v>2382098.4408</v>
      </c>
      <c r="W190" s="73">
        <f t="shared" si="33"/>
        <v>0</v>
      </c>
      <c r="X190" s="74">
        <f t="shared" si="34"/>
        <v>2789372.83</v>
      </c>
      <c r="Y190" s="75"/>
      <c r="Z190" s="76">
        <f t="shared" si="35"/>
        <v>4795810.83</v>
      </c>
      <c r="AA190" s="9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  <c r="AN190" s="10"/>
      <c r="AO190" s="10"/>
    </row>
    <row r="191" spans="1:41" s="78" customFormat="1" ht="12.75" x14ac:dyDescent="0.2">
      <c r="A191" s="78">
        <v>447</v>
      </c>
      <c r="B191" s="78" t="s">
        <v>218</v>
      </c>
      <c r="C191" s="78" t="b">
        <f t="shared" si="25"/>
        <v>1</v>
      </c>
      <c r="D191" s="79">
        <v>447</v>
      </c>
      <c r="E191" s="77" t="s">
        <v>218</v>
      </c>
      <c r="F191" s="65">
        <v>577.60579999999993</v>
      </c>
      <c r="G191" s="66">
        <f t="shared" si="26"/>
        <v>2368183.7799999998</v>
      </c>
      <c r="H191" s="66">
        <v>199.69220000000001</v>
      </c>
      <c r="I191" s="66">
        <f t="shared" si="27"/>
        <v>459292.06</v>
      </c>
      <c r="J191" s="66">
        <v>108.5663</v>
      </c>
      <c r="K191" s="66">
        <f t="shared" si="28"/>
        <v>227989.23</v>
      </c>
      <c r="L191" s="66">
        <v>7.8609999999999998</v>
      </c>
      <c r="M191" s="66">
        <f t="shared" si="29"/>
        <v>6288.8</v>
      </c>
      <c r="N191" s="67">
        <f t="shared" si="36"/>
        <v>3061753.8699999996</v>
      </c>
      <c r="O191" s="68">
        <v>865986</v>
      </c>
      <c r="P191" s="66">
        <v>635104573.45547104</v>
      </c>
      <c r="Q191" s="69">
        <v>3180417.5299</v>
      </c>
      <c r="R191" s="69">
        <f t="shared" si="30"/>
        <v>5813.2902036233754</v>
      </c>
      <c r="S191" s="67">
        <v>1160868.71</v>
      </c>
      <c r="T191" s="70">
        <f t="shared" si="31"/>
        <v>3356636.5799999996</v>
      </c>
      <c r="U191" s="71">
        <v>3906208.09</v>
      </c>
      <c r="V191" s="72">
        <f t="shared" si="32"/>
        <v>4062456.4136000001</v>
      </c>
      <c r="W191" s="73">
        <f t="shared" si="33"/>
        <v>705819.83360000048</v>
      </c>
      <c r="X191" s="74">
        <f t="shared" si="34"/>
        <v>4062456.41</v>
      </c>
      <c r="Y191" s="75"/>
      <c r="Z191" s="76">
        <f t="shared" si="35"/>
        <v>4928442.41</v>
      </c>
      <c r="AA191" s="9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  <c r="AO191" s="10"/>
    </row>
    <row r="192" spans="1:41" s="78" customFormat="1" ht="12.75" x14ac:dyDescent="0.2">
      <c r="A192" s="78">
        <v>449</v>
      </c>
      <c r="B192" s="78" t="s">
        <v>219</v>
      </c>
      <c r="C192" s="78" t="b">
        <f t="shared" si="25"/>
        <v>1</v>
      </c>
      <c r="D192" s="79">
        <v>449</v>
      </c>
      <c r="E192" s="77" t="s">
        <v>219</v>
      </c>
      <c r="F192" s="65">
        <v>2078.7260999999999</v>
      </c>
      <c r="G192" s="66">
        <f t="shared" si="26"/>
        <v>8522777.0099999998</v>
      </c>
      <c r="H192" s="66">
        <v>362.86199999999997</v>
      </c>
      <c r="I192" s="66">
        <f t="shared" si="27"/>
        <v>834582.6</v>
      </c>
      <c r="J192" s="66">
        <v>398.62619999999998</v>
      </c>
      <c r="K192" s="66">
        <f t="shared" si="28"/>
        <v>837115.02</v>
      </c>
      <c r="L192" s="66">
        <v>64.237499999999997</v>
      </c>
      <c r="M192" s="66">
        <f t="shared" si="29"/>
        <v>51390</v>
      </c>
      <c r="N192" s="67">
        <f t="shared" si="36"/>
        <v>10245864.629999999</v>
      </c>
      <c r="O192" s="68">
        <v>11410459</v>
      </c>
      <c r="P192" s="66">
        <v>8166077194.5071802</v>
      </c>
      <c r="Q192" s="69">
        <v>22504635.907099999</v>
      </c>
      <c r="R192" s="69">
        <f t="shared" si="30"/>
        <v>0</v>
      </c>
      <c r="S192" s="67">
        <v>0</v>
      </c>
      <c r="T192" s="70">
        <f t="shared" si="31"/>
        <v>0</v>
      </c>
      <c r="U192" s="71">
        <v>0</v>
      </c>
      <c r="V192" s="72">
        <f t="shared" si="32"/>
        <v>0</v>
      </c>
      <c r="W192" s="73">
        <f t="shared" si="33"/>
        <v>0</v>
      </c>
      <c r="X192" s="74">
        <f t="shared" si="34"/>
        <v>0</v>
      </c>
      <c r="Y192" s="75"/>
      <c r="Z192" s="76">
        <f t="shared" si="35"/>
        <v>11410459</v>
      </c>
      <c r="AA192" s="9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  <c r="AN192" s="10"/>
      <c r="AO192" s="10"/>
    </row>
    <row r="193" spans="1:41" s="78" customFormat="1" ht="12.75" x14ac:dyDescent="0.2">
      <c r="A193" s="78">
        <v>451</v>
      </c>
      <c r="B193" s="78" t="s">
        <v>220</v>
      </c>
      <c r="C193" s="78" t="b">
        <f t="shared" si="25"/>
        <v>1</v>
      </c>
      <c r="D193" s="79">
        <v>451</v>
      </c>
      <c r="E193" s="77" t="s">
        <v>220</v>
      </c>
      <c r="F193" s="65">
        <v>22</v>
      </c>
      <c r="G193" s="66">
        <f t="shared" si="26"/>
        <v>90200</v>
      </c>
      <c r="H193" s="66">
        <v>6</v>
      </c>
      <c r="I193" s="66">
        <f t="shared" si="27"/>
        <v>13800</v>
      </c>
      <c r="J193" s="66">
        <v>4</v>
      </c>
      <c r="K193" s="66">
        <f t="shared" si="28"/>
        <v>8400</v>
      </c>
      <c r="L193" s="66">
        <v>0</v>
      </c>
      <c r="M193" s="66">
        <f t="shared" si="29"/>
        <v>0</v>
      </c>
      <c r="N193" s="67">
        <f t="shared" si="36"/>
        <v>112400</v>
      </c>
      <c r="O193" s="68">
        <v>114156</v>
      </c>
      <c r="P193" s="66">
        <v>93079431.225297004</v>
      </c>
      <c r="Q193" s="69">
        <v>15513238.5375</v>
      </c>
      <c r="R193" s="69">
        <f t="shared" si="30"/>
        <v>0</v>
      </c>
      <c r="S193" s="67">
        <v>0</v>
      </c>
      <c r="T193" s="70">
        <f t="shared" si="31"/>
        <v>0</v>
      </c>
      <c r="U193" s="71">
        <v>0</v>
      </c>
      <c r="V193" s="72">
        <f t="shared" si="32"/>
        <v>0</v>
      </c>
      <c r="W193" s="73">
        <f t="shared" si="33"/>
        <v>0</v>
      </c>
      <c r="X193" s="74">
        <f t="shared" si="34"/>
        <v>0</v>
      </c>
      <c r="Y193" s="75"/>
      <c r="Z193" s="76">
        <f t="shared" si="35"/>
        <v>114156</v>
      </c>
      <c r="AA193" s="9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  <c r="AM193" s="10"/>
      <c r="AN193" s="10"/>
      <c r="AO193" s="10"/>
    </row>
    <row r="194" spans="1:41" s="78" customFormat="1" ht="12.75" x14ac:dyDescent="0.2">
      <c r="A194" s="78">
        <v>453</v>
      </c>
      <c r="B194" s="78" t="s">
        <v>221</v>
      </c>
      <c r="C194" s="78" t="b">
        <f t="shared" si="25"/>
        <v>1</v>
      </c>
      <c r="D194" s="79">
        <v>453</v>
      </c>
      <c r="E194" s="77" t="s">
        <v>221</v>
      </c>
      <c r="F194" s="65">
        <v>1131.8875</v>
      </c>
      <c r="G194" s="66">
        <f t="shared" si="26"/>
        <v>4640738.75</v>
      </c>
      <c r="H194" s="66">
        <v>239.2261</v>
      </c>
      <c r="I194" s="66">
        <f t="shared" si="27"/>
        <v>550220.03</v>
      </c>
      <c r="J194" s="66">
        <v>234.9631</v>
      </c>
      <c r="K194" s="66">
        <f t="shared" si="28"/>
        <v>493422.51</v>
      </c>
      <c r="L194" s="66">
        <v>4.2019000000000002</v>
      </c>
      <c r="M194" s="66">
        <f t="shared" si="29"/>
        <v>3361.52</v>
      </c>
      <c r="N194" s="67">
        <f t="shared" si="36"/>
        <v>5687742.8099999996</v>
      </c>
      <c r="O194" s="68">
        <v>2019288</v>
      </c>
      <c r="P194" s="66">
        <v>1432571816.6340201</v>
      </c>
      <c r="Q194" s="69">
        <v>5988359.1991999997</v>
      </c>
      <c r="R194" s="69">
        <f t="shared" si="30"/>
        <v>1039.7893457277446</v>
      </c>
      <c r="S194" s="67">
        <v>248744.75</v>
      </c>
      <c r="T194" s="70">
        <f t="shared" si="31"/>
        <v>3917199.5599999996</v>
      </c>
      <c r="U194" s="71">
        <v>5096780.29</v>
      </c>
      <c r="V194" s="72">
        <f t="shared" si="32"/>
        <v>5300651.5016000001</v>
      </c>
      <c r="W194" s="73">
        <f t="shared" si="33"/>
        <v>1383451.9416000005</v>
      </c>
      <c r="X194" s="74">
        <f t="shared" si="34"/>
        <v>5300651.5</v>
      </c>
      <c r="Y194" s="75"/>
      <c r="Z194" s="76">
        <f t="shared" si="35"/>
        <v>7319939.5</v>
      </c>
      <c r="AA194" s="9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  <c r="AN194" s="10"/>
      <c r="AO194" s="10"/>
    </row>
    <row r="195" spans="1:41" s="78" customFormat="1" ht="12.75" x14ac:dyDescent="0.2">
      <c r="A195" s="78">
        <v>455</v>
      </c>
      <c r="B195" s="78" t="s">
        <v>222</v>
      </c>
      <c r="C195" s="78" t="b">
        <f t="shared" si="25"/>
        <v>1</v>
      </c>
      <c r="D195" s="79">
        <v>455</v>
      </c>
      <c r="E195" s="77" t="s">
        <v>222</v>
      </c>
      <c r="F195" s="65">
        <v>132.22649999999999</v>
      </c>
      <c r="G195" s="66">
        <f t="shared" si="26"/>
        <v>542128.65</v>
      </c>
      <c r="H195" s="66">
        <v>39.732299999999995</v>
      </c>
      <c r="I195" s="66">
        <f t="shared" si="27"/>
        <v>91384.29</v>
      </c>
      <c r="J195" s="66">
        <v>23.121200000000002</v>
      </c>
      <c r="K195" s="66">
        <f t="shared" si="28"/>
        <v>48554.52</v>
      </c>
      <c r="L195" s="66">
        <v>1</v>
      </c>
      <c r="M195" s="66">
        <f t="shared" si="29"/>
        <v>800</v>
      </c>
      <c r="N195" s="67">
        <f t="shared" si="36"/>
        <v>682867.46000000008</v>
      </c>
      <c r="O195" s="68">
        <v>183759</v>
      </c>
      <c r="P195" s="66">
        <v>139606588.46955001</v>
      </c>
      <c r="Q195" s="69">
        <v>3513680.0151999998</v>
      </c>
      <c r="R195" s="69">
        <f t="shared" si="30"/>
        <v>5246.7440847874404</v>
      </c>
      <c r="S195" s="67">
        <v>208465.21</v>
      </c>
      <c r="T195" s="70">
        <f t="shared" si="31"/>
        <v>707573.67</v>
      </c>
      <c r="U195" s="71">
        <v>861001.21</v>
      </c>
      <c r="V195" s="72">
        <f t="shared" si="32"/>
        <v>895441.25840000005</v>
      </c>
      <c r="W195" s="73">
        <f t="shared" si="33"/>
        <v>187867.58840000001</v>
      </c>
      <c r="X195" s="74">
        <f t="shared" si="34"/>
        <v>895441.26</v>
      </c>
      <c r="Y195" s="75"/>
      <c r="Z195" s="76">
        <f t="shared" si="35"/>
        <v>1079200.26</v>
      </c>
      <c r="AA195" s="9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  <c r="AN195" s="10"/>
      <c r="AO195" s="10"/>
    </row>
    <row r="196" spans="1:41" s="78" customFormat="1" ht="12.75" x14ac:dyDescent="0.2">
      <c r="A196" s="78">
        <v>459</v>
      </c>
      <c r="B196" s="78" t="s">
        <v>223</v>
      </c>
      <c r="C196" s="78" t="b">
        <f t="shared" si="25"/>
        <v>1</v>
      </c>
      <c r="D196" s="79">
        <v>459</v>
      </c>
      <c r="E196" s="77" t="s">
        <v>223</v>
      </c>
      <c r="F196" s="65">
        <v>541.79219999999998</v>
      </c>
      <c r="G196" s="66">
        <f t="shared" si="26"/>
        <v>2221348.02</v>
      </c>
      <c r="H196" s="66">
        <v>130.78290000000001</v>
      </c>
      <c r="I196" s="66">
        <f t="shared" si="27"/>
        <v>300800.67</v>
      </c>
      <c r="J196" s="66">
        <v>93.280100000000004</v>
      </c>
      <c r="K196" s="66">
        <f t="shared" si="28"/>
        <v>195888.21</v>
      </c>
      <c r="L196" s="66">
        <v>0.48859999999999998</v>
      </c>
      <c r="M196" s="66">
        <f t="shared" si="29"/>
        <v>390.88</v>
      </c>
      <c r="N196" s="67">
        <f t="shared" si="36"/>
        <v>2718427.78</v>
      </c>
      <c r="O196" s="68">
        <v>1323932</v>
      </c>
      <c r="P196" s="66">
        <v>934332997.42104101</v>
      </c>
      <c r="Q196" s="69">
        <v>7144152.6179999998</v>
      </c>
      <c r="R196" s="69">
        <f t="shared" si="30"/>
        <v>0</v>
      </c>
      <c r="S196" s="67">
        <v>0</v>
      </c>
      <c r="T196" s="70">
        <f t="shared" si="31"/>
        <v>1394495.7799999998</v>
      </c>
      <c r="U196" s="71">
        <v>1228572.8899999999</v>
      </c>
      <c r="V196" s="72">
        <f t="shared" si="32"/>
        <v>1277715.8055999998</v>
      </c>
      <c r="W196" s="73">
        <f t="shared" si="33"/>
        <v>0</v>
      </c>
      <c r="X196" s="74">
        <f t="shared" si="34"/>
        <v>1394495.78</v>
      </c>
      <c r="Y196" s="75"/>
      <c r="Z196" s="76">
        <f t="shared" si="35"/>
        <v>2718427.78</v>
      </c>
      <c r="AA196" s="9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  <c r="AN196" s="10"/>
      <c r="AO196" s="10"/>
    </row>
    <row r="197" spans="1:41" s="78" customFormat="1" ht="12.75" x14ac:dyDescent="0.2">
      <c r="A197" s="78">
        <v>461</v>
      </c>
      <c r="B197" s="78" t="s">
        <v>224</v>
      </c>
      <c r="C197" s="78" t="b">
        <f t="shared" si="25"/>
        <v>1</v>
      </c>
      <c r="D197" s="79">
        <v>461</v>
      </c>
      <c r="E197" s="77" t="s">
        <v>224</v>
      </c>
      <c r="F197" s="65">
        <v>3680.4802</v>
      </c>
      <c r="G197" s="66">
        <f t="shared" si="26"/>
        <v>15089968.82</v>
      </c>
      <c r="H197" s="66">
        <v>1517.7875000000001</v>
      </c>
      <c r="I197" s="66">
        <f t="shared" si="27"/>
        <v>3490911.25</v>
      </c>
      <c r="J197" s="66">
        <v>767.90089999999998</v>
      </c>
      <c r="K197" s="66">
        <f t="shared" si="28"/>
        <v>1612591.89</v>
      </c>
      <c r="L197" s="66">
        <v>77.7239</v>
      </c>
      <c r="M197" s="66">
        <f t="shared" si="29"/>
        <v>62179.12</v>
      </c>
      <c r="N197" s="67">
        <f t="shared" si="36"/>
        <v>20255651.080000002</v>
      </c>
      <c r="O197" s="68">
        <v>5482601</v>
      </c>
      <c r="P197" s="66">
        <v>3993154781.6524401</v>
      </c>
      <c r="Q197" s="69">
        <v>2630905.0388000002</v>
      </c>
      <c r="R197" s="69">
        <f t="shared" si="30"/>
        <v>6747.4614331716384</v>
      </c>
      <c r="S197" s="67">
        <v>10241212.619999999</v>
      </c>
      <c r="T197" s="70">
        <f t="shared" si="31"/>
        <v>25014262.700000003</v>
      </c>
      <c r="U197" s="71">
        <v>23411784.949999999</v>
      </c>
      <c r="V197" s="72">
        <f t="shared" si="32"/>
        <v>24348256.348000001</v>
      </c>
      <c r="W197" s="73">
        <f t="shared" si="33"/>
        <v>0</v>
      </c>
      <c r="X197" s="74">
        <f t="shared" si="34"/>
        <v>25014262.699999999</v>
      </c>
      <c r="Y197" s="75"/>
      <c r="Z197" s="76">
        <f t="shared" si="35"/>
        <v>30496863.699999999</v>
      </c>
      <c r="AA197" s="9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</row>
    <row r="198" spans="1:41" s="78" customFormat="1" ht="12.75" x14ac:dyDescent="0.2">
      <c r="A198" s="78">
        <v>463</v>
      </c>
      <c r="B198" s="78" t="s">
        <v>225</v>
      </c>
      <c r="C198" s="78" t="b">
        <f t="shared" si="25"/>
        <v>1</v>
      </c>
      <c r="D198" s="79">
        <v>463</v>
      </c>
      <c r="E198" s="77" t="s">
        <v>225</v>
      </c>
      <c r="F198" s="65">
        <v>277.69410000000005</v>
      </c>
      <c r="G198" s="66">
        <f t="shared" si="26"/>
        <v>1138545.81</v>
      </c>
      <c r="H198" s="66">
        <v>31.305599999999998</v>
      </c>
      <c r="I198" s="66">
        <f t="shared" si="27"/>
        <v>72002.880000000005</v>
      </c>
      <c r="J198" s="66">
        <v>38.469299999999997</v>
      </c>
      <c r="K198" s="66">
        <f t="shared" si="28"/>
        <v>80785.53</v>
      </c>
      <c r="L198" s="66">
        <v>0</v>
      </c>
      <c r="M198" s="66">
        <f t="shared" si="29"/>
        <v>0</v>
      </c>
      <c r="N198" s="67">
        <f t="shared" si="36"/>
        <v>1291334.22</v>
      </c>
      <c r="O198" s="68">
        <v>563779</v>
      </c>
      <c r="P198" s="66">
        <v>399032580.53196198</v>
      </c>
      <c r="Q198" s="69">
        <v>12746364.2458</v>
      </c>
      <c r="R198" s="69">
        <f t="shared" si="30"/>
        <v>0</v>
      </c>
      <c r="S198" s="67">
        <v>0</v>
      </c>
      <c r="T198" s="70">
        <f t="shared" si="31"/>
        <v>727555.22</v>
      </c>
      <c r="U198" s="71">
        <v>624238.34</v>
      </c>
      <c r="V198" s="72">
        <f t="shared" si="32"/>
        <v>649207.87359999993</v>
      </c>
      <c r="W198" s="73">
        <f t="shared" si="33"/>
        <v>0</v>
      </c>
      <c r="X198" s="74">
        <f t="shared" si="34"/>
        <v>727555.22</v>
      </c>
      <c r="Y198" s="75"/>
      <c r="Z198" s="76">
        <f t="shared" si="35"/>
        <v>1291334.22</v>
      </c>
      <c r="AA198" s="9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  <c r="AM198" s="10"/>
      <c r="AN198" s="10"/>
      <c r="AO198" s="10"/>
    </row>
    <row r="199" spans="1:41" s="78" customFormat="1" ht="12.75" x14ac:dyDescent="0.2">
      <c r="A199" s="78">
        <v>465</v>
      </c>
      <c r="B199" s="78" t="s">
        <v>226</v>
      </c>
      <c r="C199" s="78" t="b">
        <f t="shared" si="25"/>
        <v>1</v>
      </c>
      <c r="D199" s="79">
        <v>465</v>
      </c>
      <c r="E199" s="77" t="s">
        <v>226</v>
      </c>
      <c r="F199" s="65">
        <v>23.533000000000001</v>
      </c>
      <c r="G199" s="66">
        <f t="shared" si="26"/>
        <v>96485.3</v>
      </c>
      <c r="H199" s="66">
        <v>3</v>
      </c>
      <c r="I199" s="66">
        <f t="shared" si="27"/>
        <v>6900</v>
      </c>
      <c r="J199" s="66">
        <v>1</v>
      </c>
      <c r="K199" s="66">
        <f t="shared" si="28"/>
        <v>2100</v>
      </c>
      <c r="L199" s="66">
        <v>0</v>
      </c>
      <c r="M199" s="66">
        <f t="shared" si="29"/>
        <v>0</v>
      </c>
      <c r="N199" s="67">
        <f t="shared" si="36"/>
        <v>105485.3</v>
      </c>
      <c r="O199" s="68">
        <v>41894</v>
      </c>
      <c r="P199" s="66">
        <v>30365332.6907853</v>
      </c>
      <c r="Q199" s="69">
        <v>10121777.5636</v>
      </c>
      <c r="R199" s="69">
        <f t="shared" si="30"/>
        <v>0</v>
      </c>
      <c r="S199" s="67">
        <v>0</v>
      </c>
      <c r="T199" s="70">
        <f t="shared" si="31"/>
        <v>63591.3</v>
      </c>
      <c r="U199" s="71">
        <v>90180.13</v>
      </c>
      <c r="V199" s="72">
        <f t="shared" si="32"/>
        <v>93787.335200000001</v>
      </c>
      <c r="W199" s="73">
        <f t="shared" si="33"/>
        <v>30196.035199999998</v>
      </c>
      <c r="X199" s="74">
        <f t="shared" si="34"/>
        <v>93787.34</v>
      </c>
      <c r="Y199" s="75"/>
      <c r="Z199" s="76">
        <f t="shared" si="35"/>
        <v>135681.34</v>
      </c>
      <c r="AA199" s="9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  <c r="AN199" s="10"/>
      <c r="AO199" s="10"/>
    </row>
    <row r="200" spans="1:41" s="78" customFormat="1" ht="12.75" x14ac:dyDescent="0.2">
      <c r="A200" s="78">
        <v>467</v>
      </c>
      <c r="B200" s="78" t="s">
        <v>227</v>
      </c>
      <c r="C200" s="78" t="b">
        <f t="shared" si="25"/>
        <v>1</v>
      </c>
      <c r="D200" s="79">
        <v>467</v>
      </c>
      <c r="E200" s="77" t="s">
        <v>227</v>
      </c>
      <c r="F200" s="65">
        <v>132.4846</v>
      </c>
      <c r="G200" s="66">
        <f t="shared" si="26"/>
        <v>543186.86</v>
      </c>
      <c r="H200" s="66">
        <v>60.073300000000003</v>
      </c>
      <c r="I200" s="66">
        <f t="shared" si="27"/>
        <v>138168.59</v>
      </c>
      <c r="J200" s="66">
        <v>28.1585</v>
      </c>
      <c r="K200" s="66">
        <f t="shared" si="28"/>
        <v>59132.85</v>
      </c>
      <c r="L200" s="66">
        <v>0</v>
      </c>
      <c r="M200" s="66">
        <f t="shared" si="29"/>
        <v>0</v>
      </c>
      <c r="N200" s="67">
        <f t="shared" si="36"/>
        <v>740488.29999999993</v>
      </c>
      <c r="O200" s="68">
        <v>435664</v>
      </c>
      <c r="P200" s="66">
        <v>328420109.04758102</v>
      </c>
      <c r="Q200" s="69">
        <v>5466989.6451000003</v>
      </c>
      <c r="R200" s="69">
        <f t="shared" si="30"/>
        <v>1926.1175930072095</v>
      </c>
      <c r="S200" s="67">
        <v>115708.24</v>
      </c>
      <c r="T200" s="70">
        <f t="shared" si="31"/>
        <v>420532.53999999992</v>
      </c>
      <c r="U200" s="71">
        <v>665032.47</v>
      </c>
      <c r="V200" s="72">
        <f t="shared" si="32"/>
        <v>691633.76879999996</v>
      </c>
      <c r="W200" s="73">
        <f t="shared" si="33"/>
        <v>271101.22880000004</v>
      </c>
      <c r="X200" s="74">
        <f t="shared" si="34"/>
        <v>691633.77</v>
      </c>
      <c r="Y200" s="75"/>
      <c r="Z200" s="76">
        <f t="shared" si="35"/>
        <v>1127297.77</v>
      </c>
      <c r="AA200" s="9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  <c r="AN200" s="10"/>
      <c r="AO200" s="10"/>
    </row>
    <row r="201" spans="1:41" s="78" customFormat="1" ht="12.75" x14ac:dyDescent="0.2">
      <c r="A201" s="78">
        <v>471</v>
      </c>
      <c r="B201" s="78" t="s">
        <v>228</v>
      </c>
      <c r="C201" s="78" t="b">
        <f t="shared" ref="C201:C252" si="37">B201=E201</f>
        <v>1</v>
      </c>
      <c r="D201" s="79">
        <v>471</v>
      </c>
      <c r="E201" s="77" t="s">
        <v>228</v>
      </c>
      <c r="F201" s="65">
        <v>542.61099999999999</v>
      </c>
      <c r="G201" s="66">
        <f t="shared" ref="G201:G252" si="38">ROUND(F201*G$5,2)</f>
        <v>2224705.1</v>
      </c>
      <c r="H201" s="66">
        <v>19.4544</v>
      </c>
      <c r="I201" s="66">
        <f t="shared" ref="I201:I252" si="39">ROUND(H201*I$5,2)</f>
        <v>44745.120000000003</v>
      </c>
      <c r="J201" s="66">
        <v>58.1629</v>
      </c>
      <c r="K201" s="66">
        <f t="shared" ref="K201:K252" si="40">ROUND(J201*$K$5,2)</f>
        <v>122142.09</v>
      </c>
      <c r="L201" s="66">
        <v>4.7256999999999998</v>
      </c>
      <c r="M201" s="66">
        <f t="shared" ref="M201:M252" si="41">ROUND(L201*$M$5,2)</f>
        <v>3780.56</v>
      </c>
      <c r="N201" s="67">
        <f t="shared" si="36"/>
        <v>2395372.87</v>
      </c>
      <c r="O201" s="68">
        <v>4581240</v>
      </c>
      <c r="P201" s="66">
        <v>3199642142.76056</v>
      </c>
      <c r="Q201" s="69">
        <v>164468816.4508</v>
      </c>
      <c r="R201" s="69">
        <f t="shared" ref="R201:R252" si="42">IFERROR(S201/H201,"")</f>
        <v>0</v>
      </c>
      <c r="S201" s="67">
        <v>0</v>
      </c>
      <c r="T201" s="70">
        <f t="shared" ref="T201:T252" si="43">IF(N201&gt;O201,N201-O201+S201,0)</f>
        <v>0</v>
      </c>
      <c r="U201" s="71">
        <v>0</v>
      </c>
      <c r="V201" s="72">
        <f t="shared" ref="V201:V254" si="44">U201*$V$5</f>
        <v>0</v>
      </c>
      <c r="W201" s="73">
        <f t="shared" ref="W201:W252" si="45">MAX(T201,V201)-T201</f>
        <v>0</v>
      </c>
      <c r="X201" s="74">
        <f t="shared" ref="X201:X252" si="46">ROUND(W201+T201,2)</f>
        <v>0</v>
      </c>
      <c r="Y201" s="75"/>
      <c r="Z201" s="76">
        <f t="shared" ref="Z201:Z252" si="47">ROUND(X201+O201,2)</f>
        <v>4581240</v>
      </c>
      <c r="AA201" s="9"/>
      <c r="AB201" s="10"/>
      <c r="AC201" s="10"/>
      <c r="AD201" s="10"/>
      <c r="AE201" s="10"/>
      <c r="AF201" s="10"/>
      <c r="AG201" s="10"/>
      <c r="AH201" s="10"/>
      <c r="AI201" s="10"/>
      <c r="AJ201" s="10"/>
      <c r="AK201" s="10"/>
      <c r="AL201" s="10"/>
      <c r="AM201" s="10"/>
      <c r="AN201" s="10"/>
      <c r="AO201" s="10"/>
    </row>
    <row r="202" spans="1:41" s="78" customFormat="1" ht="12.75" x14ac:dyDescent="0.2">
      <c r="A202" s="78">
        <v>473</v>
      </c>
      <c r="B202" s="78" t="s">
        <v>229</v>
      </c>
      <c r="C202" s="78" t="b">
        <f t="shared" si="37"/>
        <v>1</v>
      </c>
      <c r="D202" s="79">
        <v>473</v>
      </c>
      <c r="E202" s="77" t="s">
        <v>229</v>
      </c>
      <c r="F202" s="65">
        <v>3436.5358000000001</v>
      </c>
      <c r="G202" s="66">
        <f t="shared" si="38"/>
        <v>14089796.779999999</v>
      </c>
      <c r="H202" s="66">
        <v>599.36</v>
      </c>
      <c r="I202" s="66">
        <f t="shared" si="39"/>
        <v>1378528</v>
      </c>
      <c r="J202" s="66">
        <v>568.40469999999993</v>
      </c>
      <c r="K202" s="66">
        <f t="shared" si="40"/>
        <v>1193649.8700000001</v>
      </c>
      <c r="L202" s="66">
        <v>75.000100000000003</v>
      </c>
      <c r="M202" s="66">
        <f t="shared" si="41"/>
        <v>60000.08</v>
      </c>
      <c r="N202" s="67">
        <f t="shared" ref="N202:N252" si="48">G202+I202+K202+M202</f>
        <v>16721974.729999999</v>
      </c>
      <c r="O202" s="68">
        <v>9711832</v>
      </c>
      <c r="P202" s="66">
        <v>6871735417.8983002</v>
      </c>
      <c r="Q202" s="69">
        <v>11465121.826400001</v>
      </c>
      <c r="R202" s="69">
        <f t="shared" si="42"/>
        <v>0</v>
      </c>
      <c r="S202" s="67">
        <v>0</v>
      </c>
      <c r="T202" s="70">
        <f t="shared" si="43"/>
        <v>7010142.7299999986</v>
      </c>
      <c r="U202" s="71">
        <v>5908381</v>
      </c>
      <c r="V202" s="72">
        <f t="shared" si="44"/>
        <v>6144716.2400000002</v>
      </c>
      <c r="W202" s="73">
        <f t="shared" si="45"/>
        <v>0</v>
      </c>
      <c r="X202" s="74">
        <f t="shared" si="46"/>
        <v>7010142.7300000004</v>
      </c>
      <c r="Y202" s="75"/>
      <c r="Z202" s="76">
        <f t="shared" si="47"/>
        <v>16721974.73</v>
      </c>
      <c r="AA202" s="9"/>
      <c r="AB202" s="10"/>
      <c r="AC202" s="10"/>
      <c r="AD202" s="10"/>
      <c r="AE202" s="10"/>
      <c r="AF202" s="10"/>
      <c r="AG202" s="10"/>
      <c r="AH202" s="10"/>
      <c r="AI202" s="10"/>
      <c r="AJ202" s="10"/>
      <c r="AK202" s="10"/>
      <c r="AL202" s="10"/>
      <c r="AM202" s="10"/>
      <c r="AN202" s="10"/>
      <c r="AO202" s="10"/>
    </row>
    <row r="203" spans="1:41" s="78" customFormat="1" ht="12.75" x14ac:dyDescent="0.2">
      <c r="A203" s="78">
        <v>475</v>
      </c>
      <c r="B203" s="78" t="s">
        <v>230</v>
      </c>
      <c r="C203" s="78" t="b">
        <f t="shared" si="37"/>
        <v>1</v>
      </c>
      <c r="D203" s="79">
        <v>475</v>
      </c>
      <c r="E203" s="77" t="s">
        <v>230</v>
      </c>
      <c r="F203" s="65">
        <v>159.89419999999998</v>
      </c>
      <c r="G203" s="66">
        <f t="shared" si="38"/>
        <v>655566.22</v>
      </c>
      <c r="H203" s="66">
        <v>34.994199999999999</v>
      </c>
      <c r="I203" s="66">
        <f t="shared" si="39"/>
        <v>80486.66</v>
      </c>
      <c r="J203" s="66">
        <v>31.227800000000002</v>
      </c>
      <c r="K203" s="66">
        <f t="shared" si="40"/>
        <v>65578.38</v>
      </c>
      <c r="L203" s="66">
        <v>0</v>
      </c>
      <c r="M203" s="66">
        <f t="shared" si="41"/>
        <v>0</v>
      </c>
      <c r="N203" s="67">
        <f t="shared" si="48"/>
        <v>801631.26</v>
      </c>
      <c r="O203" s="68">
        <v>296382</v>
      </c>
      <c r="P203" s="66">
        <v>223968185.59540901</v>
      </c>
      <c r="Q203" s="69">
        <v>6400151.6135999998</v>
      </c>
      <c r="R203" s="69">
        <f t="shared" si="42"/>
        <v>339.74230015259673</v>
      </c>
      <c r="S203" s="67">
        <v>11889.01</v>
      </c>
      <c r="T203" s="70">
        <f t="shared" si="43"/>
        <v>517138.27</v>
      </c>
      <c r="U203" s="71">
        <v>498470.1</v>
      </c>
      <c r="V203" s="72">
        <f t="shared" si="44"/>
        <v>518408.90399999998</v>
      </c>
      <c r="W203" s="73">
        <f t="shared" si="45"/>
        <v>1270.6339999999618</v>
      </c>
      <c r="X203" s="74">
        <f t="shared" si="46"/>
        <v>518408.9</v>
      </c>
      <c r="Y203" s="75"/>
      <c r="Z203" s="76">
        <f t="shared" si="47"/>
        <v>814790.9</v>
      </c>
      <c r="AA203" s="9"/>
      <c r="AB203" s="10"/>
      <c r="AC203" s="10"/>
      <c r="AD203" s="10"/>
      <c r="AE203" s="10"/>
      <c r="AF203" s="10"/>
      <c r="AG203" s="10"/>
      <c r="AH203" s="10"/>
      <c r="AI203" s="10"/>
      <c r="AJ203" s="10"/>
      <c r="AK203" s="10"/>
      <c r="AL203" s="10"/>
      <c r="AM203" s="10"/>
      <c r="AN203" s="10"/>
      <c r="AO203" s="10"/>
    </row>
    <row r="204" spans="1:41" s="78" customFormat="1" ht="12.75" x14ac:dyDescent="0.2">
      <c r="A204" s="78">
        <v>477</v>
      </c>
      <c r="B204" s="78" t="s">
        <v>231</v>
      </c>
      <c r="C204" s="78" t="b">
        <f t="shared" si="37"/>
        <v>1</v>
      </c>
      <c r="D204" s="79">
        <v>477</v>
      </c>
      <c r="E204" s="77" t="s">
        <v>231</v>
      </c>
      <c r="F204" s="65">
        <v>279.29860000000002</v>
      </c>
      <c r="G204" s="66">
        <f t="shared" si="38"/>
        <v>1145124.26</v>
      </c>
      <c r="H204" s="66">
        <v>78.644099999999995</v>
      </c>
      <c r="I204" s="66">
        <f t="shared" si="39"/>
        <v>180881.43</v>
      </c>
      <c r="J204" s="66">
        <v>47.9925</v>
      </c>
      <c r="K204" s="66">
        <f t="shared" si="40"/>
        <v>100784.25</v>
      </c>
      <c r="L204" s="66">
        <v>0</v>
      </c>
      <c r="M204" s="66">
        <f t="shared" si="41"/>
        <v>0</v>
      </c>
      <c r="N204" s="67">
        <f t="shared" si="48"/>
        <v>1426789.94</v>
      </c>
      <c r="O204" s="68">
        <v>1061604</v>
      </c>
      <c r="P204" s="66">
        <v>747013568.45294499</v>
      </c>
      <c r="Q204" s="69">
        <v>9498660.0197000001</v>
      </c>
      <c r="R204" s="69">
        <f t="shared" si="42"/>
        <v>0</v>
      </c>
      <c r="S204" s="67">
        <v>0</v>
      </c>
      <c r="T204" s="70">
        <f t="shared" si="43"/>
        <v>365185.93999999994</v>
      </c>
      <c r="U204" s="71">
        <v>479397.86</v>
      </c>
      <c r="V204" s="72">
        <f t="shared" si="44"/>
        <v>498573.77439999999</v>
      </c>
      <c r="W204" s="73">
        <f t="shared" si="45"/>
        <v>133387.83440000005</v>
      </c>
      <c r="X204" s="74">
        <f t="shared" si="46"/>
        <v>498573.77</v>
      </c>
      <c r="Y204" s="75"/>
      <c r="Z204" s="76">
        <f t="shared" si="47"/>
        <v>1560177.77</v>
      </c>
      <c r="AA204" s="9"/>
      <c r="AB204" s="10"/>
      <c r="AC204" s="10"/>
      <c r="AD204" s="10"/>
      <c r="AE204" s="10"/>
      <c r="AF204" s="10"/>
      <c r="AG204" s="10"/>
      <c r="AH204" s="10"/>
      <c r="AI204" s="10"/>
      <c r="AJ204" s="10"/>
      <c r="AK204" s="10"/>
      <c r="AL204" s="10"/>
      <c r="AM204" s="10"/>
      <c r="AN204" s="10"/>
      <c r="AO204" s="10"/>
    </row>
    <row r="205" spans="1:41" s="78" customFormat="1" ht="12.75" x14ac:dyDescent="0.2">
      <c r="A205" s="78">
        <v>479</v>
      </c>
      <c r="B205" s="78" t="s">
        <v>232</v>
      </c>
      <c r="C205" s="78" t="b">
        <f t="shared" si="37"/>
        <v>1</v>
      </c>
      <c r="D205" s="79">
        <v>479</v>
      </c>
      <c r="E205" s="77" t="s">
        <v>232</v>
      </c>
      <c r="F205" s="65">
        <v>899.66049999999996</v>
      </c>
      <c r="G205" s="66">
        <f t="shared" si="38"/>
        <v>3688608.05</v>
      </c>
      <c r="H205" s="66">
        <v>131.88210000000001</v>
      </c>
      <c r="I205" s="66">
        <f t="shared" si="39"/>
        <v>303328.83</v>
      </c>
      <c r="J205" s="66">
        <v>214.96089999999998</v>
      </c>
      <c r="K205" s="66">
        <f t="shared" si="40"/>
        <v>451417.89</v>
      </c>
      <c r="L205" s="66">
        <v>3.7191999999999998</v>
      </c>
      <c r="M205" s="66">
        <f t="shared" si="41"/>
        <v>2975.36</v>
      </c>
      <c r="N205" s="67">
        <f t="shared" si="48"/>
        <v>4446330.13</v>
      </c>
      <c r="O205" s="68">
        <v>1423178</v>
      </c>
      <c r="P205" s="66">
        <v>1000671083.7109801</v>
      </c>
      <c r="Q205" s="69">
        <v>7587618.6662999997</v>
      </c>
      <c r="R205" s="69">
        <f t="shared" si="42"/>
        <v>0</v>
      </c>
      <c r="S205" s="67">
        <v>0</v>
      </c>
      <c r="T205" s="70">
        <f t="shared" si="43"/>
        <v>3023152.13</v>
      </c>
      <c r="U205" s="71">
        <v>3910509.28</v>
      </c>
      <c r="V205" s="72">
        <f t="shared" si="44"/>
        <v>4066929.6511999997</v>
      </c>
      <c r="W205" s="73">
        <f t="shared" si="45"/>
        <v>1043777.5211999998</v>
      </c>
      <c r="X205" s="74">
        <f t="shared" si="46"/>
        <v>4066929.65</v>
      </c>
      <c r="Y205" s="75"/>
      <c r="Z205" s="76">
        <f t="shared" si="47"/>
        <v>5490107.6500000004</v>
      </c>
      <c r="AA205" s="9"/>
      <c r="AB205" s="10"/>
      <c r="AC205" s="10"/>
      <c r="AD205" s="10"/>
      <c r="AE205" s="10"/>
      <c r="AF205" s="10"/>
      <c r="AG205" s="10"/>
      <c r="AH205" s="10"/>
      <c r="AI205" s="10"/>
      <c r="AJ205" s="10"/>
      <c r="AK205" s="10"/>
      <c r="AL205" s="10"/>
      <c r="AM205" s="10"/>
      <c r="AN205" s="10"/>
      <c r="AO205" s="10"/>
    </row>
    <row r="206" spans="1:41" s="78" customFormat="1" ht="12.75" x14ac:dyDescent="0.2">
      <c r="A206" s="78">
        <v>483</v>
      </c>
      <c r="B206" s="78" t="s">
        <v>233</v>
      </c>
      <c r="C206" s="78" t="b">
        <f t="shared" si="37"/>
        <v>1</v>
      </c>
      <c r="D206" s="79">
        <v>483</v>
      </c>
      <c r="E206" s="77" t="s">
        <v>233</v>
      </c>
      <c r="F206" s="65">
        <v>129.64170000000001</v>
      </c>
      <c r="G206" s="66">
        <f t="shared" si="38"/>
        <v>531530.97</v>
      </c>
      <c r="H206" s="66">
        <v>21.591000000000001</v>
      </c>
      <c r="I206" s="66">
        <f t="shared" si="39"/>
        <v>49659.3</v>
      </c>
      <c r="J206" s="66">
        <v>14.7386</v>
      </c>
      <c r="K206" s="66">
        <f t="shared" si="40"/>
        <v>30951.06</v>
      </c>
      <c r="L206" s="66">
        <v>0</v>
      </c>
      <c r="M206" s="66">
        <f t="shared" si="41"/>
        <v>0</v>
      </c>
      <c r="N206" s="67">
        <f t="shared" si="48"/>
        <v>612141.33000000007</v>
      </c>
      <c r="O206" s="68">
        <v>847708</v>
      </c>
      <c r="P206" s="66">
        <v>600795507.44899094</v>
      </c>
      <c r="Q206" s="69">
        <v>27826201.0768</v>
      </c>
      <c r="R206" s="69">
        <f t="shared" si="42"/>
        <v>0</v>
      </c>
      <c r="S206" s="67">
        <v>0</v>
      </c>
      <c r="T206" s="70">
        <f t="shared" si="43"/>
        <v>0</v>
      </c>
      <c r="U206" s="71">
        <v>0</v>
      </c>
      <c r="V206" s="72">
        <f t="shared" si="44"/>
        <v>0</v>
      </c>
      <c r="W206" s="73">
        <f t="shared" si="45"/>
        <v>0</v>
      </c>
      <c r="X206" s="74">
        <f t="shared" si="46"/>
        <v>0</v>
      </c>
      <c r="Y206" s="75"/>
      <c r="Z206" s="76">
        <f t="shared" si="47"/>
        <v>847708</v>
      </c>
      <c r="AA206" s="9"/>
      <c r="AB206" s="10"/>
      <c r="AC206" s="10"/>
      <c r="AD206" s="10"/>
      <c r="AE206" s="10"/>
      <c r="AF206" s="10"/>
      <c r="AG206" s="10"/>
      <c r="AH206" s="10"/>
      <c r="AI206" s="10"/>
      <c r="AJ206" s="10"/>
      <c r="AK206" s="10"/>
      <c r="AL206" s="10"/>
      <c r="AM206" s="10"/>
      <c r="AN206" s="10"/>
      <c r="AO206" s="10"/>
    </row>
    <row r="207" spans="1:41" s="78" customFormat="1" ht="12.75" x14ac:dyDescent="0.2">
      <c r="A207" s="78">
        <v>485</v>
      </c>
      <c r="B207" s="78" t="s">
        <v>234</v>
      </c>
      <c r="C207" s="78" t="b">
        <f t="shared" si="37"/>
        <v>1</v>
      </c>
      <c r="D207" s="79">
        <v>485</v>
      </c>
      <c r="E207" s="77" t="s">
        <v>234</v>
      </c>
      <c r="F207" s="65">
        <v>954.70429999999999</v>
      </c>
      <c r="G207" s="66">
        <f t="shared" si="38"/>
        <v>3914287.63</v>
      </c>
      <c r="H207" s="66">
        <v>449.20930000000004</v>
      </c>
      <c r="I207" s="66">
        <f t="shared" si="39"/>
        <v>1033181.39</v>
      </c>
      <c r="J207" s="66">
        <v>179.0446</v>
      </c>
      <c r="K207" s="66">
        <f t="shared" si="40"/>
        <v>375993.66</v>
      </c>
      <c r="L207" s="66">
        <v>23.184899999999999</v>
      </c>
      <c r="M207" s="66">
        <f t="shared" si="41"/>
        <v>18547.919999999998</v>
      </c>
      <c r="N207" s="67">
        <f t="shared" si="48"/>
        <v>5342010.5999999996</v>
      </c>
      <c r="O207" s="68">
        <v>3326539</v>
      </c>
      <c r="P207" s="66">
        <v>3575513659.74298</v>
      </c>
      <c r="Q207" s="69">
        <v>7959571.7625000002</v>
      </c>
      <c r="R207" s="69">
        <f t="shared" si="42"/>
        <v>0</v>
      </c>
      <c r="S207" s="67">
        <v>0</v>
      </c>
      <c r="T207" s="70">
        <f t="shared" si="43"/>
        <v>2015471.5999999996</v>
      </c>
      <c r="U207" s="71">
        <v>1820755.26</v>
      </c>
      <c r="V207" s="72">
        <f t="shared" si="44"/>
        <v>1893585.4704</v>
      </c>
      <c r="W207" s="73">
        <f t="shared" si="45"/>
        <v>0</v>
      </c>
      <c r="X207" s="74">
        <f t="shared" si="46"/>
        <v>2015471.6</v>
      </c>
      <c r="Y207" s="75"/>
      <c r="Z207" s="76">
        <f t="shared" si="47"/>
        <v>5342010.5999999996</v>
      </c>
      <c r="AA207" s="9"/>
      <c r="AB207" s="10"/>
      <c r="AC207" s="10"/>
      <c r="AD207" s="10"/>
      <c r="AE207" s="10"/>
      <c r="AF207" s="10"/>
      <c r="AG207" s="10"/>
      <c r="AH207" s="10"/>
      <c r="AI207" s="10"/>
      <c r="AJ207" s="10"/>
      <c r="AK207" s="10"/>
      <c r="AL207" s="10"/>
      <c r="AM207" s="10"/>
      <c r="AN207" s="10"/>
      <c r="AO207" s="10"/>
    </row>
    <row r="208" spans="1:41" s="78" customFormat="1" ht="12.75" x14ac:dyDescent="0.2">
      <c r="A208" s="78">
        <v>487</v>
      </c>
      <c r="B208" s="78" t="s">
        <v>235</v>
      </c>
      <c r="C208" s="78" t="b">
        <f t="shared" si="37"/>
        <v>1</v>
      </c>
      <c r="D208" s="79">
        <v>487</v>
      </c>
      <c r="E208" s="77" t="s">
        <v>235</v>
      </c>
      <c r="F208" s="65">
        <v>43.472299999999997</v>
      </c>
      <c r="G208" s="66">
        <f t="shared" si="38"/>
        <v>178236.43</v>
      </c>
      <c r="H208" s="66">
        <v>4.4482999999999997</v>
      </c>
      <c r="I208" s="66">
        <f t="shared" si="39"/>
        <v>10231.09</v>
      </c>
      <c r="J208" s="66">
        <v>6.5038999999999998</v>
      </c>
      <c r="K208" s="66">
        <f t="shared" si="40"/>
        <v>13658.19</v>
      </c>
      <c r="L208" s="66">
        <v>0.98280000000000001</v>
      </c>
      <c r="M208" s="66">
        <f t="shared" si="41"/>
        <v>786.24</v>
      </c>
      <c r="N208" s="67">
        <f t="shared" si="48"/>
        <v>202911.94999999998</v>
      </c>
      <c r="O208" s="68">
        <v>92118</v>
      </c>
      <c r="P208" s="66">
        <v>64923499.390572399</v>
      </c>
      <c r="Q208" s="69">
        <v>14595126.091</v>
      </c>
      <c r="R208" s="69">
        <f t="shared" si="42"/>
        <v>0</v>
      </c>
      <c r="S208" s="67">
        <v>0</v>
      </c>
      <c r="T208" s="70">
        <f t="shared" si="43"/>
        <v>110793.94999999998</v>
      </c>
      <c r="U208" s="71">
        <v>123000.14</v>
      </c>
      <c r="V208" s="72">
        <f t="shared" si="44"/>
        <v>127920.1456</v>
      </c>
      <c r="W208" s="73">
        <f t="shared" si="45"/>
        <v>17126.195600000021</v>
      </c>
      <c r="X208" s="74">
        <f t="shared" si="46"/>
        <v>127920.15</v>
      </c>
      <c r="Y208" s="75"/>
      <c r="Z208" s="76">
        <f t="shared" si="47"/>
        <v>220038.15</v>
      </c>
      <c r="AA208" s="9"/>
      <c r="AB208" s="10"/>
      <c r="AC208" s="10"/>
      <c r="AD208" s="10"/>
      <c r="AE208" s="10"/>
      <c r="AF208" s="10"/>
      <c r="AG208" s="10"/>
      <c r="AH208" s="10"/>
      <c r="AI208" s="10"/>
      <c r="AJ208" s="10"/>
      <c r="AK208" s="10"/>
      <c r="AL208" s="10"/>
      <c r="AM208" s="10"/>
      <c r="AN208" s="10"/>
      <c r="AO208" s="10"/>
    </row>
    <row r="209" spans="1:41" s="78" customFormat="1" ht="12.75" x14ac:dyDescent="0.2">
      <c r="A209" s="78">
        <v>489</v>
      </c>
      <c r="B209" s="78" t="s">
        <v>236</v>
      </c>
      <c r="C209" s="78" t="b">
        <f t="shared" si="37"/>
        <v>1</v>
      </c>
      <c r="D209" s="79">
        <v>489</v>
      </c>
      <c r="E209" s="77" t="s">
        <v>236</v>
      </c>
      <c r="F209" s="65">
        <v>31.473199999999999</v>
      </c>
      <c r="G209" s="66">
        <f t="shared" si="38"/>
        <v>129040.12</v>
      </c>
      <c r="H209" s="66">
        <v>7</v>
      </c>
      <c r="I209" s="66">
        <f t="shared" si="39"/>
        <v>16100</v>
      </c>
      <c r="J209" s="66">
        <v>3</v>
      </c>
      <c r="K209" s="66">
        <f t="shared" si="40"/>
        <v>6300</v>
      </c>
      <c r="L209" s="66">
        <v>0</v>
      </c>
      <c r="M209" s="66">
        <f t="shared" si="41"/>
        <v>0</v>
      </c>
      <c r="N209" s="67">
        <f t="shared" si="48"/>
        <v>151440.12</v>
      </c>
      <c r="O209" s="68">
        <v>85347</v>
      </c>
      <c r="P209" s="66">
        <v>88607688.917753205</v>
      </c>
      <c r="Q209" s="69">
        <v>12658241.274</v>
      </c>
      <c r="R209" s="69">
        <f t="shared" si="42"/>
        <v>0</v>
      </c>
      <c r="S209" s="67">
        <v>0</v>
      </c>
      <c r="T209" s="70">
        <f t="shared" si="43"/>
        <v>66093.119999999995</v>
      </c>
      <c r="U209" s="71">
        <v>109380</v>
      </c>
      <c r="V209" s="72">
        <f t="shared" si="44"/>
        <v>113755.2</v>
      </c>
      <c r="W209" s="73">
        <f t="shared" si="45"/>
        <v>47662.080000000002</v>
      </c>
      <c r="X209" s="74">
        <f t="shared" si="46"/>
        <v>113755.2</v>
      </c>
      <c r="Y209" s="75"/>
      <c r="Z209" s="76">
        <f t="shared" si="47"/>
        <v>199102.2</v>
      </c>
      <c r="AA209" s="9"/>
      <c r="AB209" s="10"/>
      <c r="AC209" s="10"/>
      <c r="AD209" s="10"/>
      <c r="AE209" s="10"/>
      <c r="AF209" s="10"/>
      <c r="AG209" s="10"/>
      <c r="AH209" s="10"/>
      <c r="AI209" s="10"/>
      <c r="AJ209" s="10"/>
      <c r="AK209" s="10"/>
      <c r="AL209" s="10"/>
      <c r="AM209" s="10"/>
      <c r="AN209" s="10"/>
      <c r="AO209" s="10"/>
    </row>
    <row r="210" spans="1:41" s="78" customFormat="1" ht="12.75" x14ac:dyDescent="0.2">
      <c r="A210" s="78">
        <v>491</v>
      </c>
      <c r="B210" s="78" t="s">
        <v>237</v>
      </c>
      <c r="C210" s="78" t="b">
        <f t="shared" si="37"/>
        <v>1</v>
      </c>
      <c r="D210" s="79">
        <v>491</v>
      </c>
      <c r="E210" s="77" t="s">
        <v>237</v>
      </c>
      <c r="F210" s="65">
        <v>1311.0178000000001</v>
      </c>
      <c r="G210" s="66">
        <f t="shared" si="38"/>
        <v>5375172.9800000004</v>
      </c>
      <c r="H210" s="66">
        <v>572.83400000000006</v>
      </c>
      <c r="I210" s="66">
        <f t="shared" si="39"/>
        <v>1317518.2</v>
      </c>
      <c r="J210" s="66">
        <v>285.14519999999999</v>
      </c>
      <c r="K210" s="66">
        <f t="shared" si="40"/>
        <v>598804.92000000004</v>
      </c>
      <c r="L210" s="66">
        <v>70.535899999999998</v>
      </c>
      <c r="M210" s="66">
        <f t="shared" si="41"/>
        <v>56428.72</v>
      </c>
      <c r="N210" s="67">
        <f t="shared" si="48"/>
        <v>7347924.8200000003</v>
      </c>
      <c r="O210" s="68">
        <v>2083220</v>
      </c>
      <c r="P210" s="66">
        <v>1477860573.1041701</v>
      </c>
      <c r="Q210" s="69">
        <v>2579910.7124999999</v>
      </c>
      <c r="R210" s="69">
        <f t="shared" si="42"/>
        <v>6834.15179615735</v>
      </c>
      <c r="S210" s="67">
        <v>3914834.51</v>
      </c>
      <c r="T210" s="70">
        <f t="shared" si="43"/>
        <v>9179539.3300000001</v>
      </c>
      <c r="U210" s="71">
        <v>7226170.2800000003</v>
      </c>
      <c r="V210" s="72">
        <f t="shared" si="44"/>
        <v>7515217.0912000006</v>
      </c>
      <c r="W210" s="73">
        <f t="shared" si="45"/>
        <v>0</v>
      </c>
      <c r="X210" s="74">
        <f t="shared" si="46"/>
        <v>9179539.3300000001</v>
      </c>
      <c r="Y210" s="75"/>
      <c r="Z210" s="76">
        <f t="shared" si="47"/>
        <v>11262759.33</v>
      </c>
      <c r="AA210" s="9"/>
      <c r="AB210" s="10"/>
      <c r="AC210" s="10"/>
      <c r="AD210" s="10"/>
      <c r="AE210" s="10"/>
      <c r="AF210" s="10"/>
      <c r="AG210" s="10"/>
      <c r="AH210" s="10"/>
      <c r="AI210" s="10"/>
      <c r="AJ210" s="10"/>
      <c r="AK210" s="10"/>
      <c r="AL210" s="10"/>
      <c r="AM210" s="10"/>
      <c r="AN210" s="10"/>
      <c r="AO210" s="10"/>
    </row>
    <row r="211" spans="1:41" s="78" customFormat="1" ht="12.75" x14ac:dyDescent="0.2">
      <c r="A211" s="78">
        <v>495</v>
      </c>
      <c r="B211" s="78" t="s">
        <v>238</v>
      </c>
      <c r="C211" s="78" t="b">
        <f t="shared" si="37"/>
        <v>1</v>
      </c>
      <c r="D211" s="79">
        <v>495</v>
      </c>
      <c r="E211" s="77" t="s">
        <v>238</v>
      </c>
      <c r="F211" s="65">
        <v>107.1144</v>
      </c>
      <c r="G211" s="66">
        <f t="shared" si="38"/>
        <v>439169.04</v>
      </c>
      <c r="H211" s="66">
        <v>5.1550000000000002</v>
      </c>
      <c r="I211" s="66">
        <f t="shared" si="39"/>
        <v>11856.5</v>
      </c>
      <c r="J211" s="66">
        <v>24.619600000000002</v>
      </c>
      <c r="K211" s="66">
        <f t="shared" si="40"/>
        <v>51701.16</v>
      </c>
      <c r="L211" s="66">
        <v>0</v>
      </c>
      <c r="M211" s="66">
        <f t="shared" si="41"/>
        <v>0</v>
      </c>
      <c r="N211" s="67">
        <f t="shared" si="48"/>
        <v>502726.69999999995</v>
      </c>
      <c r="O211" s="68">
        <v>287674</v>
      </c>
      <c r="P211" s="66">
        <v>205143414.15583301</v>
      </c>
      <c r="Q211" s="69">
        <v>39795036.693700001</v>
      </c>
      <c r="R211" s="69">
        <f t="shared" si="42"/>
        <v>0</v>
      </c>
      <c r="S211" s="67">
        <v>0</v>
      </c>
      <c r="T211" s="70">
        <f t="shared" si="43"/>
        <v>215052.69999999995</v>
      </c>
      <c r="U211" s="71">
        <v>222487.61</v>
      </c>
      <c r="V211" s="72">
        <f t="shared" si="44"/>
        <v>231387.11439999999</v>
      </c>
      <c r="W211" s="73">
        <f t="shared" si="45"/>
        <v>16334.414400000038</v>
      </c>
      <c r="X211" s="74">
        <f t="shared" si="46"/>
        <v>231387.11</v>
      </c>
      <c r="Y211" s="75"/>
      <c r="Z211" s="76">
        <f t="shared" si="47"/>
        <v>519061.11</v>
      </c>
      <c r="AA211" s="9"/>
      <c r="AB211" s="10"/>
      <c r="AC211" s="10"/>
      <c r="AD211" s="10"/>
      <c r="AE211" s="10"/>
      <c r="AF211" s="10"/>
      <c r="AG211" s="10"/>
      <c r="AH211" s="10"/>
      <c r="AI211" s="10"/>
      <c r="AJ211" s="10"/>
      <c r="AK211" s="10"/>
      <c r="AL211" s="10"/>
      <c r="AM211" s="10"/>
      <c r="AN211" s="10"/>
      <c r="AO211" s="10"/>
    </row>
    <row r="212" spans="1:41" s="78" customFormat="1" ht="12.75" x14ac:dyDescent="0.2">
      <c r="A212" s="78">
        <v>497</v>
      </c>
      <c r="B212" s="78" t="s">
        <v>239</v>
      </c>
      <c r="C212" s="78" t="b">
        <f t="shared" si="37"/>
        <v>1</v>
      </c>
      <c r="D212" s="79">
        <v>497</v>
      </c>
      <c r="E212" s="77" t="s">
        <v>239</v>
      </c>
      <c r="F212" s="65">
        <v>162.1294</v>
      </c>
      <c r="G212" s="66">
        <f t="shared" si="38"/>
        <v>664730.54</v>
      </c>
      <c r="H212" s="66">
        <v>21.0198</v>
      </c>
      <c r="I212" s="66">
        <f t="shared" si="39"/>
        <v>48345.54</v>
      </c>
      <c r="J212" s="66">
        <v>28.644400000000001</v>
      </c>
      <c r="K212" s="66">
        <f t="shared" si="40"/>
        <v>60153.24</v>
      </c>
      <c r="L212" s="66">
        <v>0</v>
      </c>
      <c r="M212" s="66">
        <f t="shared" si="41"/>
        <v>0</v>
      </c>
      <c r="N212" s="67">
        <f t="shared" si="48"/>
        <v>773229.32000000007</v>
      </c>
      <c r="O212" s="68">
        <v>429097</v>
      </c>
      <c r="P212" s="66">
        <v>307669763.41336399</v>
      </c>
      <c r="Q212" s="69">
        <v>14637140.3826</v>
      </c>
      <c r="R212" s="69">
        <f t="shared" si="42"/>
        <v>0</v>
      </c>
      <c r="S212" s="67">
        <v>0</v>
      </c>
      <c r="T212" s="70">
        <f t="shared" si="43"/>
        <v>344132.32000000007</v>
      </c>
      <c r="U212" s="71">
        <v>328223.06</v>
      </c>
      <c r="V212" s="72">
        <f t="shared" si="44"/>
        <v>341351.98240000004</v>
      </c>
      <c r="W212" s="73">
        <f t="shared" si="45"/>
        <v>0</v>
      </c>
      <c r="X212" s="74">
        <f t="shared" si="46"/>
        <v>344132.32</v>
      </c>
      <c r="Y212" s="75"/>
      <c r="Z212" s="76">
        <f t="shared" si="47"/>
        <v>773229.32</v>
      </c>
      <c r="AA212" s="9"/>
      <c r="AB212" s="10"/>
      <c r="AC212" s="10"/>
      <c r="AD212" s="10"/>
      <c r="AE212" s="10"/>
      <c r="AF212" s="10"/>
      <c r="AG212" s="10"/>
      <c r="AH212" s="10"/>
      <c r="AI212" s="10"/>
      <c r="AJ212" s="10"/>
      <c r="AK212" s="10"/>
      <c r="AL212" s="10"/>
      <c r="AM212" s="10"/>
      <c r="AN212" s="10"/>
      <c r="AO212" s="10"/>
    </row>
    <row r="213" spans="1:41" s="78" customFormat="1" ht="12.75" x14ac:dyDescent="0.2">
      <c r="A213" s="78">
        <v>499</v>
      </c>
      <c r="B213" s="78" t="s">
        <v>240</v>
      </c>
      <c r="C213" s="78" t="b">
        <f t="shared" si="37"/>
        <v>1</v>
      </c>
      <c r="D213" s="79">
        <v>499</v>
      </c>
      <c r="E213" s="77" t="s">
        <v>240</v>
      </c>
      <c r="F213" s="65">
        <v>54.7864</v>
      </c>
      <c r="G213" s="66">
        <f t="shared" si="38"/>
        <v>224624.24</v>
      </c>
      <c r="H213" s="66">
        <v>17.113399999999999</v>
      </c>
      <c r="I213" s="66">
        <f t="shared" si="39"/>
        <v>39360.82</v>
      </c>
      <c r="J213" s="66">
        <v>4.2066999999999997</v>
      </c>
      <c r="K213" s="66">
        <f t="shared" si="40"/>
        <v>8834.07</v>
      </c>
      <c r="L213" s="66">
        <v>0</v>
      </c>
      <c r="M213" s="66">
        <f t="shared" si="41"/>
        <v>0</v>
      </c>
      <c r="N213" s="67">
        <f t="shared" si="48"/>
        <v>272819.13</v>
      </c>
      <c r="O213" s="68">
        <v>102935</v>
      </c>
      <c r="P213" s="66">
        <v>90353644.326403007</v>
      </c>
      <c r="Q213" s="69">
        <v>5279701.5395</v>
      </c>
      <c r="R213" s="69">
        <f t="shared" si="42"/>
        <v>2244.5072282538831</v>
      </c>
      <c r="S213" s="67">
        <v>38411.15</v>
      </c>
      <c r="T213" s="70">
        <f t="shared" si="43"/>
        <v>208295.28</v>
      </c>
      <c r="U213" s="71">
        <v>342877.84</v>
      </c>
      <c r="V213" s="72">
        <f t="shared" si="44"/>
        <v>356592.95360000007</v>
      </c>
      <c r="W213" s="73">
        <f t="shared" si="45"/>
        <v>148297.67360000007</v>
      </c>
      <c r="X213" s="74">
        <f t="shared" si="46"/>
        <v>356592.95</v>
      </c>
      <c r="Y213" s="75"/>
      <c r="Z213" s="76">
        <f t="shared" si="47"/>
        <v>459527.95</v>
      </c>
      <c r="AA213" s="9"/>
      <c r="AB213" s="10"/>
      <c r="AC213" s="10"/>
      <c r="AD213" s="10"/>
      <c r="AE213" s="10"/>
      <c r="AF213" s="10"/>
      <c r="AG213" s="10"/>
      <c r="AH213" s="10"/>
      <c r="AI213" s="10"/>
      <c r="AJ213" s="10"/>
      <c r="AK213" s="10"/>
      <c r="AL213" s="10"/>
      <c r="AM213" s="10"/>
      <c r="AN213" s="10"/>
      <c r="AO213" s="10"/>
    </row>
    <row r="214" spans="1:41" s="78" customFormat="1" ht="12.75" x14ac:dyDescent="0.2">
      <c r="A214" s="78">
        <v>501</v>
      </c>
      <c r="B214" s="78" t="s">
        <v>241</v>
      </c>
      <c r="C214" s="78" t="b">
        <f t="shared" si="37"/>
        <v>1</v>
      </c>
      <c r="D214" s="79">
        <v>501</v>
      </c>
      <c r="E214" s="77" t="s">
        <v>241</v>
      </c>
      <c r="F214" s="65">
        <v>85.727099999999993</v>
      </c>
      <c r="G214" s="66">
        <f t="shared" si="38"/>
        <v>351481.11</v>
      </c>
      <c r="H214" s="66">
        <v>48.038200000000003</v>
      </c>
      <c r="I214" s="66">
        <f t="shared" si="39"/>
        <v>110487.86</v>
      </c>
      <c r="J214" s="66">
        <v>16.727399999999999</v>
      </c>
      <c r="K214" s="66">
        <f t="shared" si="40"/>
        <v>35127.54</v>
      </c>
      <c r="L214" s="66">
        <v>0</v>
      </c>
      <c r="M214" s="66">
        <f t="shared" si="41"/>
        <v>0</v>
      </c>
      <c r="N214" s="67">
        <f t="shared" si="48"/>
        <v>497096.50999999995</v>
      </c>
      <c r="O214" s="68">
        <v>169811</v>
      </c>
      <c r="P214" s="66">
        <v>146242253.24638501</v>
      </c>
      <c r="Q214" s="69">
        <v>3044290.8612000002</v>
      </c>
      <c r="R214" s="69">
        <f t="shared" si="42"/>
        <v>6044.7054635685763</v>
      </c>
      <c r="S214" s="67">
        <v>290376.77</v>
      </c>
      <c r="T214" s="70">
        <f t="shared" si="43"/>
        <v>617662.28</v>
      </c>
      <c r="U214" s="71">
        <v>530862.81000000006</v>
      </c>
      <c r="V214" s="72">
        <f t="shared" si="44"/>
        <v>552097.32240000006</v>
      </c>
      <c r="W214" s="73">
        <f t="shared" si="45"/>
        <v>0</v>
      </c>
      <c r="X214" s="74">
        <f t="shared" si="46"/>
        <v>617662.28</v>
      </c>
      <c r="Y214" s="75"/>
      <c r="Z214" s="76">
        <f t="shared" si="47"/>
        <v>787473.28</v>
      </c>
      <c r="AA214" s="9"/>
      <c r="AB214" s="10"/>
      <c r="AC214" s="10"/>
      <c r="AD214" s="10"/>
      <c r="AE214" s="10"/>
      <c r="AF214" s="10"/>
      <c r="AG214" s="10"/>
      <c r="AH214" s="10"/>
      <c r="AI214" s="10"/>
      <c r="AJ214" s="10"/>
      <c r="AK214" s="10"/>
      <c r="AL214" s="10"/>
      <c r="AM214" s="10"/>
      <c r="AN214" s="10"/>
      <c r="AO214" s="10"/>
    </row>
    <row r="215" spans="1:41" s="78" customFormat="1" ht="12.2" customHeight="1" x14ac:dyDescent="0.2">
      <c r="A215" s="78">
        <v>503</v>
      </c>
      <c r="B215" s="78" t="s">
        <v>242</v>
      </c>
      <c r="C215" s="78" t="b">
        <f t="shared" si="37"/>
        <v>1</v>
      </c>
      <c r="D215" s="79">
        <v>503</v>
      </c>
      <c r="E215" s="77" t="s">
        <v>242</v>
      </c>
      <c r="F215" s="65">
        <v>145.27199999999999</v>
      </c>
      <c r="G215" s="66">
        <f t="shared" si="38"/>
        <v>595615.19999999995</v>
      </c>
      <c r="H215" s="66">
        <v>48.433100000000003</v>
      </c>
      <c r="I215" s="66">
        <f t="shared" si="39"/>
        <v>111396.13</v>
      </c>
      <c r="J215" s="66">
        <v>31.2775</v>
      </c>
      <c r="K215" s="66">
        <f t="shared" si="40"/>
        <v>65682.75</v>
      </c>
      <c r="L215" s="66">
        <v>1</v>
      </c>
      <c r="M215" s="66">
        <f t="shared" si="41"/>
        <v>800</v>
      </c>
      <c r="N215" s="67">
        <f t="shared" si="48"/>
        <v>773494.08</v>
      </c>
      <c r="O215" s="68">
        <v>552862</v>
      </c>
      <c r="P215" s="66">
        <v>395610538.02240902</v>
      </c>
      <c r="Q215" s="69">
        <v>8168185.3530000001</v>
      </c>
      <c r="R215" s="69">
        <f t="shared" si="42"/>
        <v>0</v>
      </c>
      <c r="S215" s="67">
        <v>0</v>
      </c>
      <c r="T215" s="70">
        <f t="shared" si="43"/>
        <v>220632.07999999996</v>
      </c>
      <c r="U215" s="71">
        <v>202080.47</v>
      </c>
      <c r="V215" s="72">
        <f t="shared" si="44"/>
        <v>210163.6888</v>
      </c>
      <c r="W215" s="73">
        <f t="shared" si="45"/>
        <v>0</v>
      </c>
      <c r="X215" s="74">
        <f t="shared" si="46"/>
        <v>220632.08</v>
      </c>
      <c r="Y215" s="75"/>
      <c r="Z215" s="76">
        <f t="shared" si="47"/>
        <v>773494.08</v>
      </c>
      <c r="AA215" s="9"/>
      <c r="AB215" s="10"/>
      <c r="AC215" s="10"/>
      <c r="AD215" s="10"/>
      <c r="AE215" s="10"/>
      <c r="AF215" s="10"/>
      <c r="AG215" s="10"/>
      <c r="AH215" s="10"/>
      <c r="AI215" s="10"/>
      <c r="AJ215" s="10"/>
      <c r="AK215" s="10"/>
      <c r="AL215" s="10"/>
      <c r="AM215" s="10"/>
      <c r="AN215" s="10"/>
      <c r="AO215" s="10"/>
    </row>
    <row r="216" spans="1:41" s="78" customFormat="1" ht="12.75" x14ac:dyDescent="0.2">
      <c r="A216" s="78">
        <v>507</v>
      </c>
      <c r="B216" s="78" t="s">
        <v>243</v>
      </c>
      <c r="C216" s="78" t="b">
        <f t="shared" si="37"/>
        <v>1</v>
      </c>
      <c r="D216" s="79">
        <v>507</v>
      </c>
      <c r="E216" s="77" t="s">
        <v>243</v>
      </c>
      <c r="F216" s="65">
        <v>581.80689999999993</v>
      </c>
      <c r="G216" s="66">
        <f t="shared" si="38"/>
        <v>2385408.29</v>
      </c>
      <c r="H216" s="66">
        <v>80.681100000000001</v>
      </c>
      <c r="I216" s="66">
        <f t="shared" si="39"/>
        <v>185566.53</v>
      </c>
      <c r="J216" s="66">
        <v>101.4456</v>
      </c>
      <c r="K216" s="66">
        <f t="shared" si="40"/>
        <v>213035.76</v>
      </c>
      <c r="L216" s="66">
        <v>0</v>
      </c>
      <c r="M216" s="66">
        <f t="shared" si="41"/>
        <v>0</v>
      </c>
      <c r="N216" s="67">
        <f t="shared" si="48"/>
        <v>2784010.58</v>
      </c>
      <c r="O216" s="68">
        <v>1105470</v>
      </c>
      <c r="P216" s="66">
        <v>774917325.98129797</v>
      </c>
      <c r="Q216" s="69">
        <v>9604694.6061000004</v>
      </c>
      <c r="R216" s="69">
        <f t="shared" si="42"/>
        <v>0</v>
      </c>
      <c r="S216" s="67">
        <v>0</v>
      </c>
      <c r="T216" s="70">
        <f t="shared" si="43"/>
        <v>1678540.58</v>
      </c>
      <c r="U216" s="71">
        <v>2192006.19</v>
      </c>
      <c r="V216" s="72">
        <f t="shared" si="44"/>
        <v>2279686.4375999998</v>
      </c>
      <c r="W216" s="73">
        <f t="shared" si="45"/>
        <v>601145.85759999976</v>
      </c>
      <c r="X216" s="74">
        <f t="shared" si="46"/>
        <v>2279686.44</v>
      </c>
      <c r="Y216" s="75"/>
      <c r="Z216" s="76">
        <f t="shared" si="47"/>
        <v>3385156.44</v>
      </c>
      <c r="AA216" s="9"/>
      <c r="AB216" s="10"/>
      <c r="AC216" s="10"/>
      <c r="AD216" s="10"/>
      <c r="AE216" s="10"/>
      <c r="AF216" s="10"/>
      <c r="AG216" s="10"/>
      <c r="AH216" s="10"/>
      <c r="AI216" s="10"/>
      <c r="AJ216" s="10"/>
      <c r="AK216" s="10"/>
      <c r="AL216" s="10"/>
      <c r="AM216" s="10"/>
      <c r="AN216" s="10"/>
      <c r="AO216" s="10"/>
    </row>
    <row r="217" spans="1:41" s="78" customFormat="1" ht="12.75" x14ac:dyDescent="0.2">
      <c r="A217" s="78">
        <v>509</v>
      </c>
      <c r="B217" s="78" t="s">
        <v>244</v>
      </c>
      <c r="C217" s="78" t="b">
        <f t="shared" si="37"/>
        <v>1</v>
      </c>
      <c r="D217" s="79">
        <v>509</v>
      </c>
      <c r="E217" s="77" t="s">
        <v>244</v>
      </c>
      <c r="F217" s="65">
        <v>73.618099999999998</v>
      </c>
      <c r="G217" s="66">
        <f t="shared" si="38"/>
        <v>301834.21000000002</v>
      </c>
      <c r="H217" s="66">
        <v>54.855800000000002</v>
      </c>
      <c r="I217" s="66">
        <f t="shared" si="39"/>
        <v>126168.34</v>
      </c>
      <c r="J217" s="66">
        <v>25.249300000000002</v>
      </c>
      <c r="K217" s="66">
        <f t="shared" si="40"/>
        <v>53023.53</v>
      </c>
      <c r="L217" s="66">
        <v>0</v>
      </c>
      <c r="M217" s="66">
        <f t="shared" si="41"/>
        <v>0</v>
      </c>
      <c r="N217" s="67">
        <f t="shared" si="48"/>
        <v>481026.08000000007</v>
      </c>
      <c r="O217" s="68">
        <v>95619</v>
      </c>
      <c r="P217" s="66">
        <v>106550561.48484901</v>
      </c>
      <c r="Q217" s="69">
        <v>1942375.4915</v>
      </c>
      <c r="R217" s="69">
        <f t="shared" si="42"/>
        <v>7917.961637602587</v>
      </c>
      <c r="S217" s="67">
        <v>434346.12</v>
      </c>
      <c r="T217" s="70">
        <f t="shared" si="43"/>
        <v>819753.20000000007</v>
      </c>
      <c r="U217" s="71">
        <v>890513.81</v>
      </c>
      <c r="V217" s="72">
        <f t="shared" si="44"/>
        <v>926134.3624000001</v>
      </c>
      <c r="W217" s="73">
        <f t="shared" si="45"/>
        <v>106381.16240000003</v>
      </c>
      <c r="X217" s="74">
        <f t="shared" si="46"/>
        <v>926134.36</v>
      </c>
      <c r="Y217" s="75"/>
      <c r="Z217" s="76">
        <f t="shared" si="47"/>
        <v>1021753.36</v>
      </c>
      <c r="AA217" s="9"/>
      <c r="AB217" s="10"/>
      <c r="AC217" s="10"/>
      <c r="AD217" s="10"/>
      <c r="AE217" s="10"/>
      <c r="AF217" s="10"/>
      <c r="AG217" s="10"/>
      <c r="AH217" s="10"/>
      <c r="AI217" s="10"/>
      <c r="AJ217" s="10"/>
      <c r="AK217" s="10"/>
      <c r="AL217" s="10"/>
      <c r="AM217" s="10"/>
      <c r="AN217" s="10"/>
      <c r="AO217" s="10"/>
    </row>
    <row r="218" spans="1:41" s="78" customFormat="1" ht="12.75" x14ac:dyDescent="0.2">
      <c r="A218" s="78">
        <v>511</v>
      </c>
      <c r="B218" s="78" t="s">
        <v>245</v>
      </c>
      <c r="C218" s="78" t="b">
        <f t="shared" si="37"/>
        <v>1</v>
      </c>
      <c r="D218" s="79">
        <v>511</v>
      </c>
      <c r="E218" s="77" t="s">
        <v>245</v>
      </c>
      <c r="F218" s="65">
        <v>1090.7855</v>
      </c>
      <c r="G218" s="66">
        <f t="shared" si="38"/>
        <v>4472220.55</v>
      </c>
      <c r="H218" s="66">
        <v>52.188800000000001</v>
      </c>
      <c r="I218" s="66">
        <f t="shared" si="39"/>
        <v>120034.24000000001</v>
      </c>
      <c r="J218" s="66">
        <v>163.9</v>
      </c>
      <c r="K218" s="66">
        <f t="shared" si="40"/>
        <v>344190</v>
      </c>
      <c r="L218" s="66">
        <v>7.1444000000000001</v>
      </c>
      <c r="M218" s="66">
        <f t="shared" si="41"/>
        <v>5715.52</v>
      </c>
      <c r="N218" s="67">
        <f t="shared" si="48"/>
        <v>4942160.3099999996</v>
      </c>
      <c r="O218" s="68">
        <v>2798784</v>
      </c>
      <c r="P218" s="66">
        <v>1981353870.70646</v>
      </c>
      <c r="Q218" s="69">
        <v>37965116.475299999</v>
      </c>
      <c r="R218" s="69">
        <f t="shared" si="42"/>
        <v>0</v>
      </c>
      <c r="S218" s="67">
        <v>0</v>
      </c>
      <c r="T218" s="70">
        <f t="shared" si="43"/>
        <v>2143376.3099999996</v>
      </c>
      <c r="U218" s="71">
        <v>1854782.86</v>
      </c>
      <c r="V218" s="72">
        <f t="shared" si="44"/>
        <v>1928974.1744000001</v>
      </c>
      <c r="W218" s="73">
        <f t="shared" si="45"/>
        <v>0</v>
      </c>
      <c r="X218" s="74">
        <f t="shared" si="46"/>
        <v>2143376.31</v>
      </c>
      <c r="Y218" s="75"/>
      <c r="Z218" s="76">
        <f t="shared" si="47"/>
        <v>4942160.3099999996</v>
      </c>
      <c r="AA218" s="9"/>
      <c r="AB218" s="10"/>
      <c r="AC218" s="10"/>
      <c r="AD218" s="10"/>
      <c r="AE218" s="10"/>
      <c r="AF218" s="10"/>
      <c r="AG218" s="10"/>
      <c r="AH218" s="10"/>
      <c r="AI218" s="10"/>
      <c r="AJ218" s="10"/>
      <c r="AK218" s="10"/>
      <c r="AL218" s="10"/>
      <c r="AM218" s="10"/>
      <c r="AN218" s="10"/>
      <c r="AO218" s="10"/>
    </row>
    <row r="219" spans="1:41" s="78" customFormat="1" ht="12.75" x14ac:dyDescent="0.2">
      <c r="A219" s="78">
        <v>512</v>
      </c>
      <c r="B219" s="81" t="s">
        <v>246</v>
      </c>
      <c r="C219" s="82" t="b">
        <f t="shared" si="37"/>
        <v>1</v>
      </c>
      <c r="D219" s="79">
        <v>512</v>
      </c>
      <c r="E219" s="77" t="s">
        <v>246</v>
      </c>
      <c r="F219" s="65">
        <v>51.325899999999997</v>
      </c>
      <c r="G219" s="66">
        <f t="shared" si="38"/>
        <v>210436.19</v>
      </c>
      <c r="H219" s="66">
        <v>8.8033999999999999</v>
      </c>
      <c r="I219" s="66">
        <f t="shared" si="39"/>
        <v>20247.82</v>
      </c>
      <c r="J219" s="66">
        <v>11</v>
      </c>
      <c r="K219" s="66">
        <f t="shared" si="40"/>
        <v>23100</v>
      </c>
      <c r="L219" s="66">
        <v>0</v>
      </c>
      <c r="M219" s="66">
        <f t="shared" si="41"/>
        <v>0</v>
      </c>
      <c r="N219" s="67">
        <f t="shared" si="48"/>
        <v>253784.01</v>
      </c>
      <c r="O219" s="68">
        <v>384994</v>
      </c>
      <c r="P219" s="66">
        <v>274427853.819942</v>
      </c>
      <c r="Q219" s="69">
        <v>31172939.2984</v>
      </c>
      <c r="R219" s="69">
        <f t="shared" si="42"/>
        <v>0</v>
      </c>
      <c r="S219" s="67">
        <v>0</v>
      </c>
      <c r="T219" s="70">
        <f t="shared" si="43"/>
        <v>0</v>
      </c>
      <c r="U219" s="71">
        <v>0</v>
      </c>
      <c r="V219" s="72">
        <f t="shared" si="44"/>
        <v>0</v>
      </c>
      <c r="W219" s="73">
        <f t="shared" si="45"/>
        <v>0</v>
      </c>
      <c r="X219" s="74">
        <f t="shared" si="46"/>
        <v>0</v>
      </c>
      <c r="Y219" s="75"/>
      <c r="Z219" s="76">
        <f t="shared" si="47"/>
        <v>384994</v>
      </c>
      <c r="AA219" s="9"/>
      <c r="AB219" s="10"/>
      <c r="AC219" s="10"/>
      <c r="AD219" s="10"/>
      <c r="AE219" s="10"/>
      <c r="AF219" s="10"/>
      <c r="AG219" s="10"/>
      <c r="AH219" s="10"/>
      <c r="AI219" s="10"/>
      <c r="AJ219" s="10"/>
      <c r="AK219" s="10"/>
      <c r="AL219" s="10"/>
      <c r="AM219" s="10"/>
      <c r="AN219" s="10"/>
      <c r="AO219" s="10"/>
    </row>
    <row r="220" spans="1:41" s="78" customFormat="1" ht="12.75" x14ac:dyDescent="0.2">
      <c r="A220" s="78">
        <v>513</v>
      </c>
      <c r="B220" s="78" t="s">
        <v>247</v>
      </c>
      <c r="C220" s="78" t="b">
        <f t="shared" si="37"/>
        <v>1</v>
      </c>
      <c r="D220" s="79">
        <v>513</v>
      </c>
      <c r="E220" s="77" t="s">
        <v>247</v>
      </c>
      <c r="F220" s="65">
        <v>77.4315</v>
      </c>
      <c r="G220" s="66">
        <f t="shared" si="38"/>
        <v>317469.15000000002</v>
      </c>
      <c r="H220" s="66">
        <v>30.227799999999998</v>
      </c>
      <c r="I220" s="66">
        <f t="shared" si="39"/>
        <v>69523.94</v>
      </c>
      <c r="J220" s="66">
        <v>15.6945</v>
      </c>
      <c r="K220" s="66">
        <f t="shared" si="40"/>
        <v>32958.449999999997</v>
      </c>
      <c r="L220" s="66">
        <v>0</v>
      </c>
      <c r="M220" s="66">
        <f t="shared" si="41"/>
        <v>0</v>
      </c>
      <c r="N220" s="67">
        <f t="shared" si="48"/>
        <v>419951.54000000004</v>
      </c>
      <c r="O220" s="68">
        <v>109414</v>
      </c>
      <c r="P220" s="66">
        <v>81332948.842300504</v>
      </c>
      <c r="Q220" s="69">
        <v>2690667.1620999998</v>
      </c>
      <c r="R220" s="69">
        <f t="shared" si="42"/>
        <v>6645.8657262519937</v>
      </c>
      <c r="S220" s="67">
        <v>200889.9</v>
      </c>
      <c r="T220" s="70">
        <f t="shared" si="43"/>
        <v>511427.44000000006</v>
      </c>
      <c r="U220" s="71">
        <v>713237.17</v>
      </c>
      <c r="V220" s="72">
        <f t="shared" si="44"/>
        <v>741766.65680000011</v>
      </c>
      <c r="W220" s="73">
        <f t="shared" si="45"/>
        <v>230339.21680000005</v>
      </c>
      <c r="X220" s="74">
        <f t="shared" si="46"/>
        <v>741766.66</v>
      </c>
      <c r="Y220" s="75"/>
      <c r="Z220" s="76">
        <f t="shared" si="47"/>
        <v>851180.66</v>
      </c>
      <c r="AA220" s="9"/>
      <c r="AB220" s="10"/>
      <c r="AC220" s="10"/>
      <c r="AD220" s="10"/>
      <c r="AE220" s="10"/>
      <c r="AF220" s="10"/>
      <c r="AG220" s="10"/>
      <c r="AH220" s="10"/>
      <c r="AI220" s="10"/>
      <c r="AJ220" s="10"/>
      <c r="AK220" s="10"/>
      <c r="AL220" s="10"/>
      <c r="AM220" s="10"/>
      <c r="AN220" s="10"/>
      <c r="AO220" s="10"/>
    </row>
    <row r="221" spans="1:41" s="78" customFormat="1" ht="12.75" x14ac:dyDescent="0.2">
      <c r="A221" s="78">
        <v>514</v>
      </c>
      <c r="B221" s="78" t="s">
        <v>248</v>
      </c>
      <c r="C221" s="78" t="b">
        <f t="shared" si="37"/>
        <v>1</v>
      </c>
      <c r="D221" s="79">
        <v>514</v>
      </c>
      <c r="E221" s="77" t="s">
        <v>248</v>
      </c>
      <c r="F221" s="65">
        <v>0</v>
      </c>
      <c r="G221" s="66">
        <f t="shared" si="38"/>
        <v>0</v>
      </c>
      <c r="H221" s="66">
        <v>0</v>
      </c>
      <c r="I221" s="66">
        <f t="shared" si="39"/>
        <v>0</v>
      </c>
      <c r="J221" s="66">
        <v>0</v>
      </c>
      <c r="K221" s="66">
        <f t="shared" si="40"/>
        <v>0</v>
      </c>
      <c r="L221" s="66">
        <v>0</v>
      </c>
      <c r="M221" s="66">
        <f t="shared" si="41"/>
        <v>0</v>
      </c>
      <c r="N221" s="67">
        <f t="shared" si="48"/>
        <v>0</v>
      </c>
      <c r="O221" s="68">
        <v>22251</v>
      </c>
      <c r="P221" s="66">
        <v>15534237.6198697</v>
      </c>
      <c r="Q221" s="69">
        <v>0</v>
      </c>
      <c r="R221" s="69" t="str">
        <f t="shared" si="42"/>
        <v/>
      </c>
      <c r="S221" s="67">
        <v>0</v>
      </c>
      <c r="T221" s="70">
        <f t="shared" si="43"/>
        <v>0</v>
      </c>
      <c r="U221" s="71">
        <v>0</v>
      </c>
      <c r="V221" s="72">
        <f t="shared" si="44"/>
        <v>0</v>
      </c>
      <c r="W221" s="73">
        <f t="shared" si="45"/>
        <v>0</v>
      </c>
      <c r="X221" s="74">
        <f t="shared" si="46"/>
        <v>0</v>
      </c>
      <c r="Y221" s="75"/>
      <c r="Z221" s="76">
        <f t="shared" si="47"/>
        <v>22251</v>
      </c>
      <c r="AA221" s="9"/>
      <c r="AB221" s="10"/>
      <c r="AC221" s="10"/>
      <c r="AD221" s="10"/>
      <c r="AE221" s="10"/>
      <c r="AF221" s="10"/>
      <c r="AG221" s="10"/>
      <c r="AH221" s="10"/>
      <c r="AI221" s="10"/>
      <c r="AJ221" s="10"/>
      <c r="AK221" s="10"/>
      <c r="AL221" s="10"/>
      <c r="AM221" s="10"/>
      <c r="AN221" s="10"/>
      <c r="AO221" s="10"/>
    </row>
    <row r="222" spans="1:41" s="78" customFormat="1" ht="12.75" x14ac:dyDescent="0.2">
      <c r="A222" s="78">
        <v>515</v>
      </c>
      <c r="B222" s="78" t="s">
        <v>249</v>
      </c>
      <c r="C222" s="78" t="b">
        <f t="shared" si="37"/>
        <v>1</v>
      </c>
      <c r="D222" s="79">
        <v>515</v>
      </c>
      <c r="E222" s="77" t="s">
        <v>249</v>
      </c>
      <c r="F222" s="65">
        <v>329.8569</v>
      </c>
      <c r="G222" s="66">
        <f t="shared" si="38"/>
        <v>1352413.29</v>
      </c>
      <c r="H222" s="66">
        <v>70.799199999999999</v>
      </c>
      <c r="I222" s="66">
        <f t="shared" si="39"/>
        <v>162838.16</v>
      </c>
      <c r="J222" s="66">
        <v>59.436999999999998</v>
      </c>
      <c r="K222" s="66">
        <f t="shared" si="40"/>
        <v>124817.7</v>
      </c>
      <c r="L222" s="66">
        <v>1</v>
      </c>
      <c r="M222" s="66">
        <f t="shared" si="41"/>
        <v>800</v>
      </c>
      <c r="N222" s="67">
        <f t="shared" si="48"/>
        <v>1640869.15</v>
      </c>
      <c r="O222" s="68">
        <v>2678474</v>
      </c>
      <c r="P222" s="66">
        <v>1897921082.8347499</v>
      </c>
      <c r="Q222" s="69">
        <v>26807097.860399999</v>
      </c>
      <c r="R222" s="69">
        <f t="shared" si="42"/>
        <v>0</v>
      </c>
      <c r="S222" s="67">
        <v>0</v>
      </c>
      <c r="T222" s="70">
        <f t="shared" si="43"/>
        <v>0</v>
      </c>
      <c r="U222" s="71">
        <v>0</v>
      </c>
      <c r="V222" s="72">
        <f t="shared" si="44"/>
        <v>0</v>
      </c>
      <c r="W222" s="73">
        <f t="shared" si="45"/>
        <v>0</v>
      </c>
      <c r="X222" s="74">
        <f t="shared" si="46"/>
        <v>0</v>
      </c>
      <c r="Y222" s="75"/>
      <c r="Z222" s="76">
        <f t="shared" si="47"/>
        <v>2678474</v>
      </c>
      <c r="AA222" s="9"/>
      <c r="AB222" s="10"/>
      <c r="AC222" s="10"/>
      <c r="AD222" s="10"/>
      <c r="AE222" s="10"/>
      <c r="AF222" s="10"/>
      <c r="AG222" s="10"/>
      <c r="AH222" s="10"/>
      <c r="AI222" s="10"/>
      <c r="AJ222" s="10"/>
      <c r="AK222" s="10"/>
      <c r="AL222" s="10"/>
      <c r="AM222" s="10"/>
      <c r="AN222" s="10"/>
      <c r="AO222" s="10"/>
    </row>
    <row r="223" spans="1:41" s="78" customFormat="1" ht="12.75" x14ac:dyDescent="0.2">
      <c r="A223" s="78">
        <v>519</v>
      </c>
      <c r="B223" s="78" t="s">
        <v>250</v>
      </c>
      <c r="C223" s="78" t="b">
        <f t="shared" si="37"/>
        <v>1</v>
      </c>
      <c r="D223" s="79">
        <v>519</v>
      </c>
      <c r="E223" s="77" t="s">
        <v>250</v>
      </c>
      <c r="F223" s="65">
        <v>103.3967</v>
      </c>
      <c r="G223" s="66">
        <f t="shared" si="38"/>
        <v>423926.47</v>
      </c>
      <c r="H223" s="66">
        <v>12.2944</v>
      </c>
      <c r="I223" s="66">
        <f t="shared" si="39"/>
        <v>28277.119999999999</v>
      </c>
      <c r="J223" s="66">
        <v>9</v>
      </c>
      <c r="K223" s="66">
        <f t="shared" si="40"/>
        <v>18900</v>
      </c>
      <c r="L223" s="66">
        <v>1</v>
      </c>
      <c r="M223" s="66">
        <f t="shared" si="41"/>
        <v>800</v>
      </c>
      <c r="N223" s="67">
        <f t="shared" si="48"/>
        <v>471903.58999999997</v>
      </c>
      <c r="O223" s="68">
        <v>164086</v>
      </c>
      <c r="P223" s="66">
        <v>118704310.37187</v>
      </c>
      <c r="Q223" s="69">
        <v>9655152.7827000003</v>
      </c>
      <c r="R223" s="69">
        <f t="shared" si="42"/>
        <v>0</v>
      </c>
      <c r="S223" s="67">
        <v>0</v>
      </c>
      <c r="T223" s="70">
        <f t="shared" si="43"/>
        <v>307817.58999999997</v>
      </c>
      <c r="U223" s="71">
        <v>361392.66</v>
      </c>
      <c r="V223" s="72">
        <f t="shared" si="44"/>
        <v>375848.3664</v>
      </c>
      <c r="W223" s="73">
        <f t="shared" si="45"/>
        <v>68030.776400000032</v>
      </c>
      <c r="X223" s="74">
        <f t="shared" si="46"/>
        <v>375848.37</v>
      </c>
      <c r="Y223" s="75"/>
      <c r="Z223" s="76">
        <f t="shared" si="47"/>
        <v>539934.37</v>
      </c>
      <c r="AA223" s="9"/>
      <c r="AB223" s="10"/>
      <c r="AC223" s="10"/>
      <c r="AD223" s="10"/>
      <c r="AE223" s="10"/>
      <c r="AF223" s="10"/>
      <c r="AG223" s="10"/>
      <c r="AH223" s="10"/>
      <c r="AI223" s="10"/>
      <c r="AJ223" s="10"/>
      <c r="AK223" s="10"/>
      <c r="AL223" s="10"/>
      <c r="AM223" s="10"/>
      <c r="AN223" s="10"/>
      <c r="AO223" s="10"/>
    </row>
    <row r="224" spans="1:41" s="78" customFormat="1" ht="12.75" x14ac:dyDescent="0.2">
      <c r="A224" s="78">
        <v>521</v>
      </c>
      <c r="B224" s="78" t="s">
        <v>251</v>
      </c>
      <c r="C224" s="78" t="b">
        <f t="shared" si="37"/>
        <v>1</v>
      </c>
      <c r="D224" s="79">
        <v>521</v>
      </c>
      <c r="E224" s="77" t="s">
        <v>251</v>
      </c>
      <c r="F224" s="65">
        <v>247.55070000000001</v>
      </c>
      <c r="G224" s="66">
        <f t="shared" si="38"/>
        <v>1014957.87</v>
      </c>
      <c r="H224" s="66">
        <v>42.948900000000002</v>
      </c>
      <c r="I224" s="66">
        <f t="shared" si="39"/>
        <v>98782.47</v>
      </c>
      <c r="J224" s="66">
        <v>30.217199999999998</v>
      </c>
      <c r="K224" s="66">
        <f t="shared" si="40"/>
        <v>63456.12</v>
      </c>
      <c r="L224" s="66">
        <v>1</v>
      </c>
      <c r="M224" s="66">
        <f t="shared" si="41"/>
        <v>800</v>
      </c>
      <c r="N224" s="67">
        <f t="shared" si="48"/>
        <v>1177996.4600000002</v>
      </c>
      <c r="O224" s="68">
        <v>609582</v>
      </c>
      <c r="P224" s="66">
        <v>429558919.99070197</v>
      </c>
      <c r="Q224" s="69">
        <v>10001627.980900001</v>
      </c>
      <c r="R224" s="69">
        <f t="shared" si="42"/>
        <v>0</v>
      </c>
      <c r="S224" s="67">
        <v>0</v>
      </c>
      <c r="T224" s="70">
        <f t="shared" si="43"/>
        <v>568414.4600000002</v>
      </c>
      <c r="U224" s="71">
        <v>538076.71</v>
      </c>
      <c r="V224" s="72">
        <f t="shared" si="44"/>
        <v>559599.77839999995</v>
      </c>
      <c r="W224" s="73">
        <f t="shared" si="45"/>
        <v>0</v>
      </c>
      <c r="X224" s="74">
        <f t="shared" si="46"/>
        <v>568414.46</v>
      </c>
      <c r="Y224" s="75"/>
      <c r="Z224" s="76">
        <f t="shared" si="47"/>
        <v>1177996.46</v>
      </c>
      <c r="AA224" s="9"/>
      <c r="AB224" s="10"/>
      <c r="AC224" s="10"/>
      <c r="AD224" s="10"/>
      <c r="AE224" s="10"/>
      <c r="AF224" s="10"/>
      <c r="AG224" s="10"/>
      <c r="AH224" s="10"/>
      <c r="AI224" s="10"/>
      <c r="AJ224" s="10"/>
      <c r="AK224" s="10"/>
      <c r="AL224" s="10"/>
      <c r="AM224" s="10"/>
      <c r="AN224" s="10"/>
      <c r="AO224" s="10"/>
    </row>
    <row r="225" spans="1:41" s="78" customFormat="1" ht="12.75" x14ac:dyDescent="0.2">
      <c r="A225" s="78">
        <v>523</v>
      </c>
      <c r="B225" s="78" t="s">
        <v>252</v>
      </c>
      <c r="C225" s="78" t="b">
        <f t="shared" si="37"/>
        <v>1</v>
      </c>
      <c r="D225" s="79">
        <v>523</v>
      </c>
      <c r="E225" s="77" t="s">
        <v>252</v>
      </c>
      <c r="F225" s="65">
        <v>840.01040000000012</v>
      </c>
      <c r="G225" s="66">
        <f t="shared" si="38"/>
        <v>3444042.64</v>
      </c>
      <c r="H225" s="66">
        <v>285.36149999999998</v>
      </c>
      <c r="I225" s="66">
        <f t="shared" si="39"/>
        <v>656331.44999999995</v>
      </c>
      <c r="J225" s="66">
        <v>141.06559999999999</v>
      </c>
      <c r="K225" s="66">
        <f t="shared" si="40"/>
        <v>296237.76</v>
      </c>
      <c r="L225" s="66">
        <v>7.6757999999999997</v>
      </c>
      <c r="M225" s="66">
        <f t="shared" si="41"/>
        <v>6140.64</v>
      </c>
      <c r="N225" s="67">
        <f t="shared" si="48"/>
        <v>4402752.4899999993</v>
      </c>
      <c r="O225" s="68">
        <v>1130205</v>
      </c>
      <c r="P225" s="66">
        <v>813838547.10044897</v>
      </c>
      <c r="Q225" s="69">
        <v>2851956.3679999998</v>
      </c>
      <c r="R225" s="69">
        <f t="shared" si="42"/>
        <v>6371.6741746871958</v>
      </c>
      <c r="S225" s="67">
        <v>1818230.5</v>
      </c>
      <c r="T225" s="70">
        <f t="shared" si="43"/>
        <v>5090777.9899999993</v>
      </c>
      <c r="U225" s="71">
        <v>5940661.8099999996</v>
      </c>
      <c r="V225" s="72">
        <f t="shared" si="44"/>
        <v>6178288.2823999999</v>
      </c>
      <c r="W225" s="73">
        <f t="shared" si="45"/>
        <v>1087510.2924000006</v>
      </c>
      <c r="X225" s="74">
        <f t="shared" si="46"/>
        <v>6178288.2800000003</v>
      </c>
      <c r="Y225" s="75"/>
      <c r="Z225" s="76">
        <f t="shared" si="47"/>
        <v>7308493.2800000003</v>
      </c>
      <c r="AA225" s="9"/>
      <c r="AB225" s="10"/>
      <c r="AC225" s="10"/>
      <c r="AD225" s="10"/>
      <c r="AE225" s="10"/>
      <c r="AF225" s="10"/>
      <c r="AG225" s="10"/>
      <c r="AH225" s="10"/>
      <c r="AI225" s="10"/>
      <c r="AJ225" s="10"/>
      <c r="AK225" s="10"/>
      <c r="AL225" s="10"/>
      <c r="AM225" s="10"/>
      <c r="AN225" s="10"/>
      <c r="AO225" s="10"/>
    </row>
    <row r="226" spans="1:41" s="78" customFormat="1" ht="12.75" x14ac:dyDescent="0.2">
      <c r="A226" s="78">
        <v>525</v>
      </c>
      <c r="B226" s="78" t="s">
        <v>253</v>
      </c>
      <c r="C226" s="78" t="b">
        <f t="shared" si="37"/>
        <v>1</v>
      </c>
      <c r="D226" s="79">
        <v>525</v>
      </c>
      <c r="E226" s="77" t="s">
        <v>253</v>
      </c>
      <c r="F226" s="65">
        <v>278.28370000000001</v>
      </c>
      <c r="G226" s="66">
        <f t="shared" si="38"/>
        <v>1140963.17</v>
      </c>
      <c r="H226" s="66">
        <v>136.85929999999999</v>
      </c>
      <c r="I226" s="66">
        <f t="shared" si="39"/>
        <v>314776.39</v>
      </c>
      <c r="J226" s="66">
        <v>68.031899999999993</v>
      </c>
      <c r="K226" s="66">
        <f t="shared" si="40"/>
        <v>142866.99</v>
      </c>
      <c r="L226" s="66">
        <v>3</v>
      </c>
      <c r="M226" s="66">
        <f t="shared" si="41"/>
        <v>2400</v>
      </c>
      <c r="N226" s="67">
        <f t="shared" si="48"/>
        <v>1601006.55</v>
      </c>
      <c r="O226" s="68">
        <v>800851</v>
      </c>
      <c r="P226" s="66">
        <v>579098117.04453194</v>
      </c>
      <c r="Q226" s="69">
        <v>4231339.1712999996</v>
      </c>
      <c r="R226" s="69">
        <f t="shared" si="42"/>
        <v>4026.7234305597067</v>
      </c>
      <c r="S226" s="67">
        <v>551094.55000000005</v>
      </c>
      <c r="T226" s="70">
        <f t="shared" si="43"/>
        <v>1351250.1</v>
      </c>
      <c r="U226" s="71">
        <v>894169.02</v>
      </c>
      <c r="V226" s="72">
        <f t="shared" si="44"/>
        <v>929935.78080000007</v>
      </c>
      <c r="W226" s="73">
        <f t="shared" si="45"/>
        <v>0</v>
      </c>
      <c r="X226" s="74">
        <f t="shared" si="46"/>
        <v>1351250.1</v>
      </c>
      <c r="Y226" s="75"/>
      <c r="Z226" s="76">
        <f t="shared" si="47"/>
        <v>2152101.1</v>
      </c>
      <c r="AA226" s="9"/>
      <c r="AB226" s="10"/>
      <c r="AC226" s="10"/>
      <c r="AD226" s="10"/>
      <c r="AE226" s="10"/>
      <c r="AF226" s="10"/>
      <c r="AG226" s="10"/>
      <c r="AH226" s="10"/>
      <c r="AI226" s="10"/>
      <c r="AJ226" s="10"/>
      <c r="AK226" s="10"/>
      <c r="AL226" s="10"/>
      <c r="AM226" s="10"/>
      <c r="AN226" s="10"/>
      <c r="AO226" s="10"/>
    </row>
    <row r="227" spans="1:41" s="78" customFormat="1" ht="12.75" x14ac:dyDescent="0.2">
      <c r="A227" s="78">
        <v>527</v>
      </c>
      <c r="B227" s="78" t="s">
        <v>254</v>
      </c>
      <c r="C227" s="78" t="b">
        <f t="shared" si="37"/>
        <v>1</v>
      </c>
      <c r="D227" s="79">
        <v>527</v>
      </c>
      <c r="E227" s="77" t="s">
        <v>254</v>
      </c>
      <c r="F227" s="65">
        <v>104.253</v>
      </c>
      <c r="G227" s="66">
        <f t="shared" si="38"/>
        <v>427437.3</v>
      </c>
      <c r="H227" s="66">
        <v>22.281699999999997</v>
      </c>
      <c r="I227" s="66">
        <f t="shared" si="39"/>
        <v>51247.91</v>
      </c>
      <c r="J227" s="66">
        <v>24</v>
      </c>
      <c r="K227" s="66">
        <f t="shared" si="40"/>
        <v>50400</v>
      </c>
      <c r="L227" s="66">
        <v>0</v>
      </c>
      <c r="M227" s="66">
        <f t="shared" si="41"/>
        <v>0</v>
      </c>
      <c r="N227" s="67">
        <f t="shared" si="48"/>
        <v>529085.21</v>
      </c>
      <c r="O227" s="68">
        <v>306101</v>
      </c>
      <c r="P227" s="66">
        <v>216876924.70791501</v>
      </c>
      <c r="Q227" s="69">
        <v>9733410.1395999994</v>
      </c>
      <c r="R227" s="69">
        <f t="shared" si="42"/>
        <v>0</v>
      </c>
      <c r="S227" s="67">
        <v>0</v>
      </c>
      <c r="T227" s="70">
        <f t="shared" si="43"/>
        <v>222984.20999999996</v>
      </c>
      <c r="U227" s="71">
        <v>220507.78</v>
      </c>
      <c r="V227" s="72">
        <f t="shared" si="44"/>
        <v>229328.0912</v>
      </c>
      <c r="W227" s="73">
        <f t="shared" si="45"/>
        <v>6343.8812000000325</v>
      </c>
      <c r="X227" s="74">
        <f t="shared" si="46"/>
        <v>229328.09</v>
      </c>
      <c r="Y227" s="75"/>
      <c r="Z227" s="76">
        <f t="shared" si="47"/>
        <v>535429.09</v>
      </c>
      <c r="AA227" s="9"/>
      <c r="AB227" s="10"/>
      <c r="AC227" s="10"/>
      <c r="AD227" s="10"/>
      <c r="AE227" s="10"/>
      <c r="AF227" s="10"/>
      <c r="AG227" s="10"/>
      <c r="AH227" s="10"/>
      <c r="AI227" s="10"/>
      <c r="AJ227" s="10"/>
      <c r="AK227" s="10"/>
      <c r="AL227" s="10"/>
      <c r="AM227" s="10"/>
      <c r="AN227" s="10"/>
      <c r="AO227" s="10"/>
    </row>
    <row r="228" spans="1:41" s="78" customFormat="1" ht="12.75" x14ac:dyDescent="0.2">
      <c r="A228" s="78">
        <v>531</v>
      </c>
      <c r="B228" s="78" t="s">
        <v>255</v>
      </c>
      <c r="C228" s="78" t="b">
        <f t="shared" si="37"/>
        <v>1</v>
      </c>
      <c r="D228" s="79">
        <v>531</v>
      </c>
      <c r="E228" s="77" t="s">
        <v>255</v>
      </c>
      <c r="F228" s="65">
        <v>281.98180000000002</v>
      </c>
      <c r="G228" s="66">
        <f t="shared" si="38"/>
        <v>1156125.3799999999</v>
      </c>
      <c r="H228" s="66">
        <v>71.964200000000005</v>
      </c>
      <c r="I228" s="66">
        <f t="shared" si="39"/>
        <v>165517.66</v>
      </c>
      <c r="J228" s="66">
        <v>49.726300000000002</v>
      </c>
      <c r="K228" s="66">
        <f t="shared" si="40"/>
        <v>104425.23</v>
      </c>
      <c r="L228" s="66">
        <v>0.1638</v>
      </c>
      <c r="M228" s="66">
        <f t="shared" si="41"/>
        <v>131.04</v>
      </c>
      <c r="N228" s="67">
        <f t="shared" si="48"/>
        <v>1426199.3099999998</v>
      </c>
      <c r="O228" s="68">
        <v>787102</v>
      </c>
      <c r="P228" s="66">
        <v>558294809.72802901</v>
      </c>
      <c r="Q228" s="69">
        <v>7757952.0056999996</v>
      </c>
      <c r="R228" s="69">
        <f t="shared" si="42"/>
        <v>0</v>
      </c>
      <c r="S228" s="67">
        <v>0</v>
      </c>
      <c r="T228" s="70">
        <f t="shared" si="43"/>
        <v>639097.30999999982</v>
      </c>
      <c r="U228" s="71">
        <v>733442.1</v>
      </c>
      <c r="V228" s="72">
        <f t="shared" si="44"/>
        <v>762779.78399999999</v>
      </c>
      <c r="W228" s="73">
        <f t="shared" si="45"/>
        <v>123682.47400000016</v>
      </c>
      <c r="X228" s="74">
        <f t="shared" si="46"/>
        <v>762779.78</v>
      </c>
      <c r="Y228" s="75"/>
      <c r="Z228" s="76">
        <f t="shared" si="47"/>
        <v>1549881.78</v>
      </c>
      <c r="AA228" s="9"/>
      <c r="AB228" s="10"/>
      <c r="AC228" s="10"/>
      <c r="AD228" s="10"/>
      <c r="AE228" s="10"/>
      <c r="AF228" s="10"/>
      <c r="AG228" s="10"/>
      <c r="AH228" s="10"/>
      <c r="AI228" s="10"/>
      <c r="AJ228" s="10"/>
      <c r="AK228" s="10"/>
      <c r="AL228" s="10"/>
      <c r="AM228" s="10"/>
      <c r="AN228" s="10"/>
      <c r="AO228" s="10"/>
    </row>
    <row r="229" spans="1:41" s="78" customFormat="1" ht="12.75" x14ac:dyDescent="0.2">
      <c r="A229" s="78">
        <v>532</v>
      </c>
      <c r="B229" s="78" t="s">
        <v>256</v>
      </c>
      <c r="C229" s="78" t="b">
        <f t="shared" si="37"/>
        <v>1</v>
      </c>
      <c r="D229" s="79">
        <v>532</v>
      </c>
      <c r="E229" s="77" t="s">
        <v>256</v>
      </c>
      <c r="F229" s="65">
        <v>411.71810000000005</v>
      </c>
      <c r="G229" s="66">
        <f t="shared" si="38"/>
        <v>1688044.21</v>
      </c>
      <c r="H229" s="66">
        <v>199.1705</v>
      </c>
      <c r="I229" s="66">
        <f t="shared" si="39"/>
        <v>458092.15</v>
      </c>
      <c r="J229" s="66">
        <v>95.019499999999994</v>
      </c>
      <c r="K229" s="66">
        <f t="shared" si="40"/>
        <v>199540.95</v>
      </c>
      <c r="L229" s="66">
        <v>6.5606</v>
      </c>
      <c r="M229" s="66">
        <f t="shared" si="41"/>
        <v>5248.48</v>
      </c>
      <c r="N229" s="67">
        <f t="shared" si="48"/>
        <v>2350925.79</v>
      </c>
      <c r="O229" s="68">
        <v>1245727</v>
      </c>
      <c r="P229" s="66">
        <v>918954409.975927</v>
      </c>
      <c r="Q229" s="69">
        <v>4613908.2342999997</v>
      </c>
      <c r="R229" s="69">
        <f t="shared" si="42"/>
        <v>3376.355986453817</v>
      </c>
      <c r="S229" s="67">
        <v>672470.51</v>
      </c>
      <c r="T229" s="70">
        <f t="shared" si="43"/>
        <v>1777669.3</v>
      </c>
      <c r="U229" s="71">
        <v>1666609.61</v>
      </c>
      <c r="V229" s="72">
        <f t="shared" si="44"/>
        <v>1733273.9944000002</v>
      </c>
      <c r="W229" s="73">
        <f t="shared" si="45"/>
        <v>0</v>
      </c>
      <c r="X229" s="74">
        <f t="shared" si="46"/>
        <v>1777669.3</v>
      </c>
      <c r="Y229" s="75"/>
      <c r="Z229" s="76">
        <f t="shared" si="47"/>
        <v>3023396.3</v>
      </c>
      <c r="AA229" s="9"/>
      <c r="AB229" s="10"/>
      <c r="AC229" s="10"/>
      <c r="AD229" s="10"/>
      <c r="AE229" s="10"/>
      <c r="AF229" s="10"/>
      <c r="AG229" s="10"/>
      <c r="AH229" s="10"/>
      <c r="AI229" s="10"/>
      <c r="AJ229" s="10"/>
      <c r="AK229" s="10"/>
      <c r="AL229" s="10"/>
      <c r="AM229" s="10"/>
      <c r="AN229" s="10"/>
      <c r="AO229" s="10"/>
    </row>
    <row r="230" spans="1:41" s="78" customFormat="1" ht="12.75" x14ac:dyDescent="0.2">
      <c r="A230" s="78">
        <v>535</v>
      </c>
      <c r="B230" s="78" t="s">
        <v>257</v>
      </c>
      <c r="C230" s="78" t="b">
        <f t="shared" si="37"/>
        <v>1</v>
      </c>
      <c r="D230" s="79">
        <v>535</v>
      </c>
      <c r="E230" s="77" t="s">
        <v>257</v>
      </c>
      <c r="F230" s="65">
        <v>274.75100000000003</v>
      </c>
      <c r="G230" s="66">
        <f t="shared" si="38"/>
        <v>1126479.1000000001</v>
      </c>
      <c r="H230" s="66">
        <v>107.9371</v>
      </c>
      <c r="I230" s="66">
        <f t="shared" si="39"/>
        <v>248255.33</v>
      </c>
      <c r="J230" s="66">
        <v>63.5961</v>
      </c>
      <c r="K230" s="66">
        <f t="shared" si="40"/>
        <v>133551.81</v>
      </c>
      <c r="L230" s="66">
        <v>1</v>
      </c>
      <c r="M230" s="66">
        <f t="shared" si="41"/>
        <v>800</v>
      </c>
      <c r="N230" s="67">
        <f t="shared" si="48"/>
        <v>1509086.2400000002</v>
      </c>
      <c r="O230" s="68">
        <v>244292</v>
      </c>
      <c r="P230" s="66">
        <v>189815275.798071</v>
      </c>
      <c r="Q230" s="69">
        <v>1758573.0560000001</v>
      </c>
      <c r="R230" s="69">
        <f t="shared" si="42"/>
        <v>8230.4257757527303</v>
      </c>
      <c r="S230" s="67">
        <v>888368.29</v>
      </c>
      <c r="T230" s="70">
        <f t="shared" si="43"/>
        <v>2153162.5300000003</v>
      </c>
      <c r="U230" s="71">
        <v>2358978.2200000002</v>
      </c>
      <c r="V230" s="72">
        <f t="shared" si="44"/>
        <v>2453337.3488000003</v>
      </c>
      <c r="W230" s="73">
        <f t="shared" si="45"/>
        <v>300174.81880000001</v>
      </c>
      <c r="X230" s="74">
        <f t="shared" si="46"/>
        <v>2453337.35</v>
      </c>
      <c r="Y230" s="75"/>
      <c r="Z230" s="76">
        <f t="shared" si="47"/>
        <v>2697629.35</v>
      </c>
      <c r="AA230" s="9"/>
      <c r="AB230" s="10"/>
      <c r="AC230" s="10"/>
      <c r="AD230" s="10"/>
      <c r="AE230" s="10"/>
      <c r="AF230" s="10"/>
      <c r="AG230" s="10"/>
      <c r="AH230" s="10"/>
      <c r="AI230" s="10"/>
      <c r="AJ230" s="10"/>
      <c r="AK230" s="10"/>
      <c r="AL230" s="10"/>
      <c r="AM230" s="10"/>
      <c r="AN230" s="10"/>
      <c r="AO230" s="10"/>
    </row>
    <row r="231" spans="1:41" s="78" customFormat="1" ht="12.75" x14ac:dyDescent="0.2">
      <c r="A231" s="78">
        <v>537</v>
      </c>
      <c r="B231" s="78" t="s">
        <v>258</v>
      </c>
      <c r="C231" s="78" t="b">
        <f t="shared" si="37"/>
        <v>1</v>
      </c>
      <c r="D231" s="79">
        <v>537</v>
      </c>
      <c r="E231" s="77" t="s">
        <v>258</v>
      </c>
      <c r="F231" s="65">
        <v>228.5735</v>
      </c>
      <c r="G231" s="66">
        <f t="shared" si="38"/>
        <v>937151.35</v>
      </c>
      <c r="H231" s="66">
        <v>59.341899999999995</v>
      </c>
      <c r="I231" s="66">
        <f t="shared" si="39"/>
        <v>136486.37</v>
      </c>
      <c r="J231" s="66">
        <v>36.610700000000001</v>
      </c>
      <c r="K231" s="66">
        <f t="shared" si="40"/>
        <v>76882.47</v>
      </c>
      <c r="L231" s="66">
        <v>0</v>
      </c>
      <c r="M231" s="66">
        <f t="shared" si="41"/>
        <v>0</v>
      </c>
      <c r="N231" s="67">
        <f t="shared" si="48"/>
        <v>1150520.19</v>
      </c>
      <c r="O231" s="68">
        <v>2420171</v>
      </c>
      <c r="P231" s="66">
        <v>1701257447.70259</v>
      </c>
      <c r="Q231" s="69">
        <v>28668739.081500001</v>
      </c>
      <c r="R231" s="69">
        <f t="shared" si="42"/>
        <v>0</v>
      </c>
      <c r="S231" s="67">
        <v>0</v>
      </c>
      <c r="T231" s="70">
        <f t="shared" si="43"/>
        <v>0</v>
      </c>
      <c r="U231" s="71">
        <v>0</v>
      </c>
      <c r="V231" s="72">
        <f t="shared" si="44"/>
        <v>0</v>
      </c>
      <c r="W231" s="73">
        <f t="shared" si="45"/>
        <v>0</v>
      </c>
      <c r="X231" s="74">
        <f t="shared" si="46"/>
        <v>0</v>
      </c>
      <c r="Y231" s="75"/>
      <c r="Z231" s="76">
        <f t="shared" si="47"/>
        <v>2420171</v>
      </c>
      <c r="AA231" s="9"/>
      <c r="AB231" s="10"/>
      <c r="AC231" s="10"/>
      <c r="AD231" s="10"/>
      <c r="AE231" s="10"/>
      <c r="AF231" s="10"/>
      <c r="AG231" s="10"/>
      <c r="AH231" s="10"/>
      <c r="AI231" s="10"/>
      <c r="AJ231" s="10"/>
      <c r="AK231" s="10"/>
      <c r="AL231" s="10"/>
      <c r="AM231" s="10"/>
      <c r="AN231" s="10"/>
      <c r="AO231" s="10"/>
    </row>
    <row r="232" spans="1:41" s="78" customFormat="1" ht="12.75" x14ac:dyDescent="0.2">
      <c r="A232" s="78">
        <v>539</v>
      </c>
      <c r="B232" s="78" t="s">
        <v>259</v>
      </c>
      <c r="C232" s="78" t="b">
        <f t="shared" si="37"/>
        <v>1</v>
      </c>
      <c r="D232" s="79">
        <v>539</v>
      </c>
      <c r="E232" s="77" t="s">
        <v>259</v>
      </c>
      <c r="F232" s="65">
        <v>126.5253</v>
      </c>
      <c r="G232" s="66">
        <f t="shared" si="38"/>
        <v>518753.73</v>
      </c>
      <c r="H232" s="66">
        <v>45.7517</v>
      </c>
      <c r="I232" s="66">
        <f t="shared" si="39"/>
        <v>105228.91</v>
      </c>
      <c r="J232" s="66">
        <v>29.691099999999999</v>
      </c>
      <c r="K232" s="66">
        <f t="shared" si="40"/>
        <v>62351.31</v>
      </c>
      <c r="L232" s="66">
        <v>0</v>
      </c>
      <c r="M232" s="66">
        <f t="shared" si="41"/>
        <v>0</v>
      </c>
      <c r="N232" s="67">
        <f t="shared" si="48"/>
        <v>686333.95</v>
      </c>
      <c r="O232" s="68">
        <v>245022</v>
      </c>
      <c r="P232" s="66">
        <v>174635244.055655</v>
      </c>
      <c r="Q232" s="69">
        <v>3817021.9698000001</v>
      </c>
      <c r="R232" s="69">
        <f t="shared" si="42"/>
        <v>4731.0626708952896</v>
      </c>
      <c r="S232" s="67">
        <v>216454.16</v>
      </c>
      <c r="T232" s="70">
        <f t="shared" si="43"/>
        <v>657766.11</v>
      </c>
      <c r="U232" s="71">
        <v>849501.93</v>
      </c>
      <c r="V232" s="72">
        <f t="shared" si="44"/>
        <v>883482.00720000011</v>
      </c>
      <c r="W232" s="73">
        <f t="shared" si="45"/>
        <v>225715.89720000012</v>
      </c>
      <c r="X232" s="74">
        <f t="shared" si="46"/>
        <v>883482.01</v>
      </c>
      <c r="Y232" s="75"/>
      <c r="Z232" s="76">
        <f t="shared" si="47"/>
        <v>1128504.01</v>
      </c>
      <c r="AA232" s="9"/>
      <c r="AB232" s="10"/>
      <c r="AC232" s="10"/>
      <c r="AD232" s="10"/>
      <c r="AE232" s="10"/>
      <c r="AF232" s="10"/>
      <c r="AG232" s="10"/>
      <c r="AH232" s="10"/>
      <c r="AI232" s="10"/>
      <c r="AJ232" s="10"/>
      <c r="AK232" s="10"/>
      <c r="AL232" s="10"/>
      <c r="AM232" s="10"/>
      <c r="AN232" s="10"/>
      <c r="AO232" s="10"/>
    </row>
    <row r="233" spans="1:41" s="78" customFormat="1" ht="12.75" x14ac:dyDescent="0.2">
      <c r="A233" s="78">
        <v>543</v>
      </c>
      <c r="B233" s="78" t="s">
        <v>260</v>
      </c>
      <c r="C233" s="78" t="b">
        <f t="shared" si="37"/>
        <v>1</v>
      </c>
      <c r="D233" s="79">
        <v>543</v>
      </c>
      <c r="E233" s="77" t="s">
        <v>260</v>
      </c>
      <c r="F233" s="65">
        <v>614.6694</v>
      </c>
      <c r="G233" s="66">
        <f t="shared" si="38"/>
        <v>2520144.54</v>
      </c>
      <c r="H233" s="66">
        <v>199.8272</v>
      </c>
      <c r="I233" s="66">
        <f t="shared" si="39"/>
        <v>459602.56</v>
      </c>
      <c r="J233" s="66">
        <v>115.80369999999999</v>
      </c>
      <c r="K233" s="66">
        <f t="shared" si="40"/>
        <v>243187.77</v>
      </c>
      <c r="L233" s="66">
        <v>1</v>
      </c>
      <c r="M233" s="66">
        <f t="shared" si="41"/>
        <v>800</v>
      </c>
      <c r="N233" s="67">
        <f t="shared" si="48"/>
        <v>3223734.87</v>
      </c>
      <c r="O233" s="68">
        <v>2492413</v>
      </c>
      <c r="P233" s="66">
        <v>1756887701.5869999</v>
      </c>
      <c r="Q233" s="69">
        <v>8792034.8259999994</v>
      </c>
      <c r="R233" s="69">
        <f t="shared" si="42"/>
        <v>0</v>
      </c>
      <c r="S233" s="67">
        <v>0</v>
      </c>
      <c r="T233" s="70">
        <f t="shared" si="43"/>
        <v>731321.87000000011</v>
      </c>
      <c r="U233" s="71">
        <v>1188889.53</v>
      </c>
      <c r="V233" s="72">
        <f t="shared" si="44"/>
        <v>1236445.1112000002</v>
      </c>
      <c r="W233" s="73">
        <f t="shared" si="45"/>
        <v>505123.24120000005</v>
      </c>
      <c r="X233" s="74">
        <f t="shared" si="46"/>
        <v>1236445.1100000001</v>
      </c>
      <c r="Y233" s="75"/>
      <c r="Z233" s="76">
        <f t="shared" si="47"/>
        <v>3728858.11</v>
      </c>
      <c r="AA233" s="9"/>
      <c r="AB233" s="10"/>
      <c r="AC233" s="10"/>
      <c r="AD233" s="10"/>
      <c r="AE233" s="10"/>
      <c r="AF233" s="10"/>
      <c r="AG233" s="10"/>
      <c r="AH233" s="10"/>
      <c r="AI233" s="10"/>
      <c r="AJ233" s="10"/>
      <c r="AK233" s="10"/>
      <c r="AL233" s="10"/>
      <c r="AM233" s="10"/>
      <c r="AN233" s="10"/>
      <c r="AO233" s="10"/>
    </row>
    <row r="234" spans="1:41" s="78" customFormat="1" ht="12.75" x14ac:dyDescent="0.2">
      <c r="A234" s="78">
        <v>545</v>
      </c>
      <c r="B234" s="78" t="s">
        <v>261</v>
      </c>
      <c r="C234" s="78" t="b">
        <f t="shared" si="37"/>
        <v>1</v>
      </c>
      <c r="D234" s="79">
        <v>545</v>
      </c>
      <c r="E234" s="77" t="s">
        <v>261</v>
      </c>
      <c r="F234" s="65">
        <v>367.96730000000002</v>
      </c>
      <c r="G234" s="66">
        <f t="shared" si="38"/>
        <v>1508665.93</v>
      </c>
      <c r="H234" s="66">
        <v>98.363799999999998</v>
      </c>
      <c r="I234" s="66">
        <f t="shared" si="39"/>
        <v>226236.74</v>
      </c>
      <c r="J234" s="66">
        <v>59.569800000000001</v>
      </c>
      <c r="K234" s="66">
        <f t="shared" si="40"/>
        <v>125096.58</v>
      </c>
      <c r="L234" s="66">
        <v>2</v>
      </c>
      <c r="M234" s="66">
        <f t="shared" si="41"/>
        <v>1600</v>
      </c>
      <c r="N234" s="67">
        <f t="shared" si="48"/>
        <v>1861599.25</v>
      </c>
      <c r="O234" s="68">
        <v>823563</v>
      </c>
      <c r="P234" s="66">
        <v>619024359.04003406</v>
      </c>
      <c r="Q234" s="69">
        <v>6293213.1438999996</v>
      </c>
      <c r="R234" s="69">
        <f t="shared" si="42"/>
        <v>521.53769984486166</v>
      </c>
      <c r="S234" s="67">
        <v>51300.43</v>
      </c>
      <c r="T234" s="70">
        <f t="shared" si="43"/>
        <v>1089336.68</v>
      </c>
      <c r="U234" s="71">
        <v>1317400.58</v>
      </c>
      <c r="V234" s="72">
        <f t="shared" si="44"/>
        <v>1370096.6032</v>
      </c>
      <c r="W234" s="73">
        <f t="shared" si="45"/>
        <v>280759.92320000008</v>
      </c>
      <c r="X234" s="74">
        <f t="shared" si="46"/>
        <v>1370096.6</v>
      </c>
      <c r="Y234" s="75"/>
      <c r="Z234" s="76">
        <f t="shared" si="47"/>
        <v>2193659.6</v>
      </c>
      <c r="AA234" s="9"/>
      <c r="AB234" s="10"/>
      <c r="AC234" s="10"/>
      <c r="AD234" s="10"/>
      <c r="AE234" s="10"/>
      <c r="AF234" s="10"/>
      <c r="AG234" s="10"/>
      <c r="AH234" s="10"/>
      <c r="AI234" s="10"/>
      <c r="AJ234" s="10"/>
      <c r="AK234" s="10"/>
      <c r="AL234" s="10"/>
      <c r="AM234" s="10"/>
      <c r="AN234" s="10"/>
      <c r="AO234" s="10"/>
    </row>
    <row r="235" spans="1:41" s="78" customFormat="1" ht="12.75" x14ac:dyDescent="0.2">
      <c r="A235" s="78">
        <v>547</v>
      </c>
      <c r="B235" s="78" t="s">
        <v>262</v>
      </c>
      <c r="C235" s="78" t="b">
        <f t="shared" si="37"/>
        <v>1</v>
      </c>
      <c r="D235" s="79">
        <v>547</v>
      </c>
      <c r="E235" s="77" t="s">
        <v>262</v>
      </c>
      <c r="F235" s="65">
        <v>340.32310000000001</v>
      </c>
      <c r="G235" s="66">
        <f t="shared" si="38"/>
        <v>1395324.71</v>
      </c>
      <c r="H235" s="66">
        <v>75.118499999999997</v>
      </c>
      <c r="I235" s="66">
        <f t="shared" si="39"/>
        <v>172772.55</v>
      </c>
      <c r="J235" s="66">
        <v>57.620699999999999</v>
      </c>
      <c r="K235" s="66">
        <f t="shared" si="40"/>
        <v>121003.47</v>
      </c>
      <c r="L235" s="66">
        <v>2</v>
      </c>
      <c r="M235" s="66">
        <f t="shared" si="41"/>
        <v>1600</v>
      </c>
      <c r="N235" s="67">
        <f t="shared" si="48"/>
        <v>1690700.73</v>
      </c>
      <c r="O235" s="68">
        <v>594433</v>
      </c>
      <c r="P235" s="66">
        <v>425367608.50482398</v>
      </c>
      <c r="Q235" s="69">
        <v>5662621.1719000004</v>
      </c>
      <c r="R235" s="69">
        <f t="shared" si="42"/>
        <v>1593.5440670407424</v>
      </c>
      <c r="S235" s="67">
        <v>119704.64</v>
      </c>
      <c r="T235" s="70">
        <f t="shared" si="43"/>
        <v>1215972.3699999999</v>
      </c>
      <c r="U235" s="71">
        <v>1200535.49</v>
      </c>
      <c r="V235" s="72">
        <f t="shared" si="44"/>
        <v>1248556.9096000001</v>
      </c>
      <c r="W235" s="73">
        <f t="shared" si="45"/>
        <v>32584.539600000251</v>
      </c>
      <c r="X235" s="74">
        <f t="shared" si="46"/>
        <v>1248556.9099999999</v>
      </c>
      <c r="Y235" s="75"/>
      <c r="Z235" s="76">
        <f t="shared" si="47"/>
        <v>1842989.91</v>
      </c>
      <c r="AA235" s="9"/>
      <c r="AB235" s="10"/>
      <c r="AC235" s="10"/>
      <c r="AD235" s="10"/>
      <c r="AE235" s="10"/>
      <c r="AF235" s="10"/>
      <c r="AG235" s="10"/>
      <c r="AH235" s="10"/>
      <c r="AI235" s="10"/>
      <c r="AJ235" s="10"/>
      <c r="AK235" s="10"/>
      <c r="AL235" s="10"/>
      <c r="AM235" s="10"/>
      <c r="AN235" s="10"/>
      <c r="AO235" s="10"/>
    </row>
    <row r="236" spans="1:41" s="78" customFormat="1" ht="12.75" x14ac:dyDescent="0.2">
      <c r="A236" s="78">
        <v>549</v>
      </c>
      <c r="B236" s="78" t="s">
        <v>263</v>
      </c>
      <c r="C236" s="78" t="b">
        <f t="shared" si="37"/>
        <v>1</v>
      </c>
      <c r="D236" s="79">
        <v>549</v>
      </c>
      <c r="E236" s="77" t="s">
        <v>263</v>
      </c>
      <c r="F236" s="65">
        <v>90.363200000000006</v>
      </c>
      <c r="G236" s="66">
        <f t="shared" si="38"/>
        <v>370489.12</v>
      </c>
      <c r="H236" s="66">
        <v>43.9602</v>
      </c>
      <c r="I236" s="66">
        <f t="shared" si="39"/>
        <v>101108.46</v>
      </c>
      <c r="J236" s="66">
        <v>15.625</v>
      </c>
      <c r="K236" s="66">
        <f t="shared" si="40"/>
        <v>32812.5</v>
      </c>
      <c r="L236" s="66">
        <v>0</v>
      </c>
      <c r="M236" s="66">
        <f t="shared" si="41"/>
        <v>0</v>
      </c>
      <c r="N236" s="67">
        <f t="shared" si="48"/>
        <v>504410.08</v>
      </c>
      <c r="O236" s="68">
        <v>147383</v>
      </c>
      <c r="P236" s="66">
        <v>121294619.351648</v>
      </c>
      <c r="Q236" s="69">
        <v>2759191.7086999998</v>
      </c>
      <c r="R236" s="69">
        <f t="shared" si="42"/>
        <v>6529.374070181665</v>
      </c>
      <c r="S236" s="67">
        <v>287032.59000000003</v>
      </c>
      <c r="T236" s="70">
        <f t="shared" si="43"/>
        <v>644059.67000000004</v>
      </c>
      <c r="U236" s="71">
        <v>799442.59</v>
      </c>
      <c r="V236" s="72">
        <f t="shared" si="44"/>
        <v>831420.29359999998</v>
      </c>
      <c r="W236" s="73">
        <f t="shared" si="45"/>
        <v>187360.62359999993</v>
      </c>
      <c r="X236" s="74">
        <f t="shared" si="46"/>
        <v>831420.29</v>
      </c>
      <c r="Y236" s="75"/>
      <c r="Z236" s="76">
        <f t="shared" si="47"/>
        <v>978803.29</v>
      </c>
      <c r="AA236" s="9"/>
      <c r="AB236" s="10"/>
      <c r="AC236" s="10"/>
      <c r="AD236" s="10"/>
      <c r="AE236" s="10"/>
      <c r="AF236" s="10"/>
      <c r="AG236" s="10"/>
      <c r="AH236" s="10"/>
      <c r="AI236" s="10"/>
      <c r="AJ236" s="10"/>
      <c r="AK236" s="10"/>
      <c r="AL236" s="10"/>
      <c r="AM236" s="10"/>
      <c r="AN236" s="10"/>
      <c r="AO236" s="10"/>
    </row>
    <row r="237" spans="1:41" s="78" customFormat="1" ht="12.75" x14ac:dyDescent="0.2">
      <c r="A237" s="78">
        <v>551</v>
      </c>
      <c r="B237" s="78" t="s">
        <v>264</v>
      </c>
      <c r="C237" s="78" t="b">
        <f t="shared" si="37"/>
        <v>1</v>
      </c>
      <c r="D237" s="79">
        <v>551</v>
      </c>
      <c r="E237" s="77" t="s">
        <v>264</v>
      </c>
      <c r="F237" s="65">
        <v>108.4141</v>
      </c>
      <c r="G237" s="66">
        <f t="shared" si="38"/>
        <v>444497.81</v>
      </c>
      <c r="H237" s="66">
        <v>38.792900000000003</v>
      </c>
      <c r="I237" s="66">
        <f t="shared" si="39"/>
        <v>89223.67</v>
      </c>
      <c r="J237" s="66">
        <v>21.347000000000001</v>
      </c>
      <c r="K237" s="66">
        <f t="shared" si="40"/>
        <v>44828.7</v>
      </c>
      <c r="L237" s="66">
        <v>0</v>
      </c>
      <c r="M237" s="66">
        <f t="shared" si="41"/>
        <v>0</v>
      </c>
      <c r="N237" s="67">
        <f t="shared" si="48"/>
        <v>578550.17999999993</v>
      </c>
      <c r="O237" s="68">
        <v>486435</v>
      </c>
      <c r="P237" s="66">
        <v>342709569.87171203</v>
      </c>
      <c r="Q237" s="69">
        <v>8834337.4657000005</v>
      </c>
      <c r="R237" s="69">
        <f t="shared" si="42"/>
        <v>0</v>
      </c>
      <c r="S237" s="67">
        <v>0</v>
      </c>
      <c r="T237" s="70">
        <f t="shared" si="43"/>
        <v>92115.179999999935</v>
      </c>
      <c r="U237" s="71">
        <v>80029.919999999998</v>
      </c>
      <c r="V237" s="72">
        <f t="shared" si="44"/>
        <v>83231.116800000003</v>
      </c>
      <c r="W237" s="73">
        <f t="shared" si="45"/>
        <v>0</v>
      </c>
      <c r="X237" s="74">
        <f t="shared" si="46"/>
        <v>92115.18</v>
      </c>
      <c r="Y237" s="75"/>
      <c r="Z237" s="76">
        <f t="shared" si="47"/>
        <v>578550.18000000005</v>
      </c>
      <c r="AA237" s="9"/>
      <c r="AB237" s="10"/>
      <c r="AC237" s="10"/>
      <c r="AD237" s="10"/>
      <c r="AE237" s="10"/>
      <c r="AF237" s="10"/>
      <c r="AG237" s="10"/>
      <c r="AH237" s="10"/>
      <c r="AI237" s="10"/>
      <c r="AJ237" s="10"/>
      <c r="AK237" s="10"/>
      <c r="AL237" s="10"/>
      <c r="AM237" s="10"/>
      <c r="AN237" s="10"/>
      <c r="AO237" s="10"/>
    </row>
    <row r="238" spans="1:41" s="78" customFormat="1" ht="12.75" x14ac:dyDescent="0.2">
      <c r="A238" s="78">
        <v>553</v>
      </c>
      <c r="B238" s="78" t="s">
        <v>265</v>
      </c>
      <c r="C238" s="78" t="b">
        <f t="shared" si="37"/>
        <v>1</v>
      </c>
      <c r="D238" s="79">
        <v>553</v>
      </c>
      <c r="E238" s="77" t="s">
        <v>265</v>
      </c>
      <c r="F238" s="65">
        <v>50.411199999999994</v>
      </c>
      <c r="G238" s="66">
        <f t="shared" si="38"/>
        <v>206685.92</v>
      </c>
      <c r="H238" s="66">
        <v>4</v>
      </c>
      <c r="I238" s="66">
        <f t="shared" si="39"/>
        <v>9200</v>
      </c>
      <c r="J238" s="66">
        <v>10.387700000000001</v>
      </c>
      <c r="K238" s="66">
        <f t="shared" si="40"/>
        <v>21814.17</v>
      </c>
      <c r="L238" s="66">
        <v>7</v>
      </c>
      <c r="M238" s="66">
        <f t="shared" si="41"/>
        <v>5600</v>
      </c>
      <c r="N238" s="67">
        <f t="shared" si="48"/>
        <v>243300.09000000003</v>
      </c>
      <c r="O238" s="68">
        <v>627557</v>
      </c>
      <c r="P238" s="66">
        <v>439353648.25208402</v>
      </c>
      <c r="Q238" s="69">
        <v>109838412.06299999</v>
      </c>
      <c r="R238" s="69">
        <f t="shared" si="42"/>
        <v>0</v>
      </c>
      <c r="S238" s="67">
        <v>0</v>
      </c>
      <c r="T238" s="70">
        <f t="shared" si="43"/>
        <v>0</v>
      </c>
      <c r="U238" s="71">
        <v>0</v>
      </c>
      <c r="V238" s="72">
        <f t="shared" si="44"/>
        <v>0</v>
      </c>
      <c r="W238" s="73">
        <f t="shared" si="45"/>
        <v>0</v>
      </c>
      <c r="X238" s="74">
        <f t="shared" si="46"/>
        <v>0</v>
      </c>
      <c r="Y238" s="75"/>
      <c r="Z238" s="76">
        <f t="shared" si="47"/>
        <v>627557</v>
      </c>
      <c r="AA238" s="9"/>
      <c r="AB238" s="10"/>
      <c r="AC238" s="10"/>
      <c r="AD238" s="10"/>
      <c r="AE238" s="10"/>
      <c r="AF238" s="10"/>
      <c r="AG238" s="10"/>
      <c r="AH238" s="10"/>
      <c r="AI238" s="10"/>
      <c r="AJ238" s="10"/>
      <c r="AK238" s="10"/>
      <c r="AL238" s="10"/>
      <c r="AM238" s="10"/>
      <c r="AN238" s="10"/>
      <c r="AO238" s="10"/>
    </row>
    <row r="239" spans="1:41" s="78" customFormat="1" ht="12.75" x14ac:dyDescent="0.2">
      <c r="A239" s="78">
        <v>555</v>
      </c>
      <c r="B239" s="78" t="s">
        <v>266</v>
      </c>
      <c r="C239" s="78" t="b">
        <f t="shared" si="37"/>
        <v>1</v>
      </c>
      <c r="D239" s="79">
        <v>555</v>
      </c>
      <c r="E239" s="77" t="s">
        <v>266</v>
      </c>
      <c r="F239" s="65">
        <v>1288.6445000000001</v>
      </c>
      <c r="G239" s="66">
        <f t="shared" si="38"/>
        <v>5283442.45</v>
      </c>
      <c r="H239" s="66">
        <v>243.27109999999999</v>
      </c>
      <c r="I239" s="66">
        <f t="shared" si="39"/>
        <v>559523.53</v>
      </c>
      <c r="J239" s="66">
        <v>270.64510000000001</v>
      </c>
      <c r="K239" s="66">
        <f t="shared" si="40"/>
        <v>568354.71</v>
      </c>
      <c r="L239" s="66">
        <v>6.85</v>
      </c>
      <c r="M239" s="66">
        <f t="shared" si="41"/>
        <v>5480</v>
      </c>
      <c r="N239" s="67">
        <f t="shared" si="48"/>
        <v>6416800.6900000004</v>
      </c>
      <c r="O239" s="68">
        <v>1830230</v>
      </c>
      <c r="P239" s="66">
        <v>1304803634.9279101</v>
      </c>
      <c r="Q239" s="69">
        <v>5363578.4724000003</v>
      </c>
      <c r="R239" s="69">
        <f t="shared" si="42"/>
        <v>2101.9165860638604</v>
      </c>
      <c r="S239" s="67">
        <v>511335.56</v>
      </c>
      <c r="T239" s="70">
        <f t="shared" si="43"/>
        <v>5097906.25</v>
      </c>
      <c r="U239" s="71">
        <v>7371126.3899999997</v>
      </c>
      <c r="V239" s="72">
        <f t="shared" si="44"/>
        <v>7665971.4456000002</v>
      </c>
      <c r="W239" s="73">
        <f t="shared" si="45"/>
        <v>2568065.1956000002</v>
      </c>
      <c r="X239" s="74">
        <f t="shared" si="46"/>
        <v>7665971.4500000002</v>
      </c>
      <c r="Y239" s="75"/>
      <c r="Z239" s="76">
        <f t="shared" si="47"/>
        <v>9496201.4499999993</v>
      </c>
      <c r="AA239" s="9"/>
      <c r="AB239" s="10"/>
      <c r="AC239" s="10"/>
      <c r="AD239" s="10"/>
      <c r="AE239" s="10"/>
      <c r="AF239" s="10"/>
      <c r="AG239" s="10"/>
      <c r="AH239" s="10"/>
      <c r="AI239" s="10"/>
      <c r="AJ239" s="10"/>
      <c r="AK239" s="10"/>
      <c r="AL239" s="10"/>
      <c r="AM239" s="10"/>
      <c r="AN239" s="10"/>
      <c r="AO239" s="10"/>
    </row>
    <row r="240" spans="1:41" s="78" customFormat="1" ht="12.75" x14ac:dyDescent="0.2">
      <c r="A240" s="78">
        <v>557</v>
      </c>
      <c r="B240" s="78" t="s">
        <v>267</v>
      </c>
      <c r="C240" s="78" t="b">
        <f t="shared" si="37"/>
        <v>1</v>
      </c>
      <c r="D240" s="79">
        <v>557</v>
      </c>
      <c r="E240" s="77" t="s">
        <v>267</v>
      </c>
      <c r="F240" s="65">
        <v>195.00640000000001</v>
      </c>
      <c r="G240" s="66">
        <f t="shared" si="38"/>
        <v>799526.24</v>
      </c>
      <c r="H240" s="66">
        <v>52.545299999999997</v>
      </c>
      <c r="I240" s="66">
        <f t="shared" si="39"/>
        <v>120854.19</v>
      </c>
      <c r="J240" s="66">
        <v>48.8889</v>
      </c>
      <c r="K240" s="66">
        <f t="shared" si="40"/>
        <v>102666.69</v>
      </c>
      <c r="L240" s="66">
        <v>0</v>
      </c>
      <c r="M240" s="66">
        <f t="shared" si="41"/>
        <v>0</v>
      </c>
      <c r="N240" s="67">
        <f t="shared" si="48"/>
        <v>1023047.1199999999</v>
      </c>
      <c r="O240" s="68">
        <v>445156</v>
      </c>
      <c r="P240" s="66">
        <v>336470394.42635</v>
      </c>
      <c r="Q240" s="69">
        <v>6403434.6445000004</v>
      </c>
      <c r="R240" s="69">
        <f t="shared" si="42"/>
        <v>334.16119043948743</v>
      </c>
      <c r="S240" s="67">
        <v>17558.599999999999</v>
      </c>
      <c r="T240" s="70">
        <f t="shared" si="43"/>
        <v>595449.71999999986</v>
      </c>
      <c r="U240" s="71">
        <v>528314.05000000005</v>
      </c>
      <c r="V240" s="72">
        <f t="shared" si="44"/>
        <v>549446.61200000008</v>
      </c>
      <c r="W240" s="73">
        <f t="shared" si="45"/>
        <v>0</v>
      </c>
      <c r="X240" s="74">
        <f t="shared" si="46"/>
        <v>595449.72</v>
      </c>
      <c r="Y240" s="75"/>
      <c r="Z240" s="76">
        <f t="shared" si="47"/>
        <v>1040605.72</v>
      </c>
      <c r="AA240" s="9"/>
      <c r="AB240" s="10"/>
      <c r="AC240" s="10"/>
      <c r="AD240" s="10"/>
      <c r="AE240" s="10"/>
      <c r="AF240" s="10"/>
      <c r="AG240" s="10"/>
      <c r="AH240" s="10"/>
      <c r="AI240" s="10"/>
      <c r="AJ240" s="10"/>
      <c r="AK240" s="10"/>
      <c r="AL240" s="10"/>
      <c r="AM240" s="10"/>
      <c r="AN240" s="10"/>
      <c r="AO240" s="10"/>
    </row>
    <row r="241" spans="1:41" s="78" customFormat="1" ht="12.75" x14ac:dyDescent="0.2">
      <c r="A241" s="78">
        <v>559</v>
      </c>
      <c r="B241" s="78" t="s">
        <v>268</v>
      </c>
      <c r="C241" s="78" t="b">
        <f t="shared" si="37"/>
        <v>1</v>
      </c>
      <c r="D241" s="79">
        <v>559</v>
      </c>
      <c r="E241" s="77" t="s">
        <v>268</v>
      </c>
      <c r="F241" s="65">
        <v>98.237399999999994</v>
      </c>
      <c r="G241" s="66">
        <f t="shared" si="38"/>
        <v>402773.34</v>
      </c>
      <c r="H241" s="66">
        <v>45.627600000000001</v>
      </c>
      <c r="I241" s="66">
        <f t="shared" si="39"/>
        <v>104943.48</v>
      </c>
      <c r="J241" s="66">
        <v>19.430199999999999</v>
      </c>
      <c r="K241" s="66">
        <f t="shared" si="40"/>
        <v>40803.42</v>
      </c>
      <c r="L241" s="66">
        <v>1</v>
      </c>
      <c r="M241" s="66">
        <f t="shared" si="41"/>
        <v>800</v>
      </c>
      <c r="N241" s="67">
        <f t="shared" si="48"/>
        <v>549320.24</v>
      </c>
      <c r="O241" s="68">
        <v>176983</v>
      </c>
      <c r="P241" s="66">
        <v>131080124.32934099</v>
      </c>
      <c r="Q241" s="69">
        <v>2872825.3147</v>
      </c>
      <c r="R241" s="69">
        <f t="shared" si="42"/>
        <v>6336.196950968274</v>
      </c>
      <c r="S241" s="67">
        <v>289105.46000000002</v>
      </c>
      <c r="T241" s="70">
        <f t="shared" si="43"/>
        <v>661442.69999999995</v>
      </c>
      <c r="U241" s="71">
        <v>668215.46</v>
      </c>
      <c r="V241" s="72">
        <f t="shared" si="44"/>
        <v>694944.0784</v>
      </c>
      <c r="W241" s="73">
        <f t="shared" si="45"/>
        <v>33501.378400000045</v>
      </c>
      <c r="X241" s="74">
        <f t="shared" si="46"/>
        <v>694944.08</v>
      </c>
      <c r="Y241" s="75"/>
      <c r="Z241" s="76">
        <f t="shared" si="47"/>
        <v>871927.08</v>
      </c>
      <c r="AA241" s="9"/>
      <c r="AB241" s="10"/>
      <c r="AC241" s="10"/>
      <c r="AD241" s="10"/>
      <c r="AE241" s="10"/>
      <c r="AF241" s="10"/>
      <c r="AG241" s="10"/>
      <c r="AH241" s="10"/>
      <c r="AI241" s="10"/>
      <c r="AJ241" s="10"/>
      <c r="AK241" s="10"/>
      <c r="AL241" s="10"/>
      <c r="AM241" s="10"/>
      <c r="AN241" s="10"/>
      <c r="AO241" s="10"/>
    </row>
    <row r="242" spans="1:41" s="78" customFormat="1" ht="12.75" x14ac:dyDescent="0.2">
      <c r="A242" s="78">
        <v>561</v>
      </c>
      <c r="B242" s="78" t="s">
        <v>269</v>
      </c>
      <c r="C242" s="78" t="b">
        <f t="shared" si="37"/>
        <v>1</v>
      </c>
      <c r="D242" s="79">
        <v>561</v>
      </c>
      <c r="E242" s="77" t="s">
        <v>269</v>
      </c>
      <c r="F242" s="65">
        <v>0</v>
      </c>
      <c r="G242" s="66">
        <f t="shared" si="38"/>
        <v>0</v>
      </c>
      <c r="H242" s="66">
        <v>0</v>
      </c>
      <c r="I242" s="66">
        <f t="shared" si="39"/>
        <v>0</v>
      </c>
      <c r="J242" s="66">
        <v>0</v>
      </c>
      <c r="K242" s="66">
        <f t="shared" si="40"/>
        <v>0</v>
      </c>
      <c r="L242" s="66">
        <v>0</v>
      </c>
      <c r="M242" s="66">
        <f t="shared" si="41"/>
        <v>0</v>
      </c>
      <c r="N242" s="67">
        <f t="shared" si="48"/>
        <v>0</v>
      </c>
      <c r="O242" s="68">
        <v>13231</v>
      </c>
      <c r="P242" s="66">
        <v>9369200.2835022397</v>
      </c>
      <c r="Q242" s="69">
        <v>0</v>
      </c>
      <c r="R242" s="69" t="str">
        <f t="shared" si="42"/>
        <v/>
      </c>
      <c r="S242" s="67">
        <v>0</v>
      </c>
      <c r="T242" s="70">
        <f t="shared" si="43"/>
        <v>0</v>
      </c>
      <c r="U242" s="71">
        <v>0</v>
      </c>
      <c r="V242" s="72">
        <f t="shared" si="44"/>
        <v>0</v>
      </c>
      <c r="W242" s="73">
        <f t="shared" si="45"/>
        <v>0</v>
      </c>
      <c r="X242" s="74">
        <f t="shared" si="46"/>
        <v>0</v>
      </c>
      <c r="Y242" s="75"/>
      <c r="Z242" s="76">
        <f t="shared" si="47"/>
        <v>13231</v>
      </c>
      <c r="AA242" s="9"/>
      <c r="AB242" s="10"/>
      <c r="AC242" s="10"/>
      <c r="AD242" s="10"/>
      <c r="AE242" s="10"/>
      <c r="AF242" s="10"/>
      <c r="AG242" s="10"/>
      <c r="AH242" s="10"/>
      <c r="AI242" s="10"/>
      <c r="AJ242" s="10"/>
      <c r="AK242" s="10"/>
      <c r="AL242" s="10"/>
      <c r="AM242" s="10"/>
      <c r="AN242" s="10"/>
      <c r="AO242" s="10"/>
    </row>
    <row r="243" spans="1:41" s="78" customFormat="1" ht="12.75" x14ac:dyDescent="0.2">
      <c r="A243" s="78">
        <v>563</v>
      </c>
      <c r="B243" s="78" t="s">
        <v>270</v>
      </c>
      <c r="C243" s="78" t="b">
        <f t="shared" si="37"/>
        <v>1</v>
      </c>
      <c r="D243" s="79">
        <v>563</v>
      </c>
      <c r="E243" s="77" t="s">
        <v>270</v>
      </c>
      <c r="F243" s="65">
        <v>161.8124</v>
      </c>
      <c r="G243" s="66">
        <f t="shared" si="38"/>
        <v>663430.84</v>
      </c>
      <c r="H243" s="66">
        <v>29.441099999999999</v>
      </c>
      <c r="I243" s="66">
        <f t="shared" si="39"/>
        <v>67714.53</v>
      </c>
      <c r="J243" s="66">
        <v>30.613600000000002</v>
      </c>
      <c r="K243" s="66">
        <f t="shared" si="40"/>
        <v>64288.56</v>
      </c>
      <c r="L243" s="66">
        <v>0</v>
      </c>
      <c r="M243" s="66">
        <f t="shared" si="41"/>
        <v>0</v>
      </c>
      <c r="N243" s="67">
        <f t="shared" si="48"/>
        <v>795433.92999999993</v>
      </c>
      <c r="O243" s="68">
        <v>290420</v>
      </c>
      <c r="P243" s="66">
        <v>204429279.40082201</v>
      </c>
      <c r="Q243" s="69">
        <v>6943669.8832999999</v>
      </c>
      <c r="R243" s="69">
        <f t="shared" si="42"/>
        <v>0</v>
      </c>
      <c r="S243" s="67">
        <v>0</v>
      </c>
      <c r="T243" s="70">
        <f t="shared" si="43"/>
        <v>505013.92999999993</v>
      </c>
      <c r="U243" s="71">
        <v>729334.7</v>
      </c>
      <c r="V243" s="72">
        <f t="shared" si="44"/>
        <v>758508.08799999999</v>
      </c>
      <c r="W243" s="73">
        <f t="shared" si="45"/>
        <v>253494.15800000005</v>
      </c>
      <c r="X243" s="74">
        <f t="shared" si="46"/>
        <v>758508.09</v>
      </c>
      <c r="Y243" s="75"/>
      <c r="Z243" s="76">
        <f t="shared" si="47"/>
        <v>1048928.0900000001</v>
      </c>
      <c r="AA243" s="9"/>
      <c r="AB243" s="10"/>
      <c r="AC243" s="10"/>
      <c r="AD243" s="10"/>
      <c r="AE243" s="10"/>
      <c r="AF243" s="10"/>
      <c r="AG243" s="10"/>
      <c r="AH243" s="10"/>
      <c r="AI243" s="10"/>
      <c r="AJ243" s="10"/>
      <c r="AK243" s="10"/>
      <c r="AL243" s="10"/>
      <c r="AM243" s="10"/>
      <c r="AN243" s="10"/>
      <c r="AO243" s="10"/>
    </row>
    <row r="244" spans="1:41" s="78" customFormat="1" ht="12.75" x14ac:dyDescent="0.2">
      <c r="A244" s="78">
        <v>567</v>
      </c>
      <c r="B244" s="78" t="s">
        <v>271</v>
      </c>
      <c r="C244" s="78" t="b">
        <f t="shared" si="37"/>
        <v>1</v>
      </c>
      <c r="D244" s="79">
        <v>567</v>
      </c>
      <c r="E244" s="77" t="s">
        <v>271</v>
      </c>
      <c r="F244" s="65">
        <v>250.31789999999998</v>
      </c>
      <c r="G244" s="66">
        <f t="shared" si="38"/>
        <v>1026303.39</v>
      </c>
      <c r="H244" s="66">
        <v>125.72879999999999</v>
      </c>
      <c r="I244" s="66">
        <f t="shared" si="39"/>
        <v>289176.24</v>
      </c>
      <c r="J244" s="66">
        <v>64.075299999999999</v>
      </c>
      <c r="K244" s="66">
        <f t="shared" si="40"/>
        <v>134558.13</v>
      </c>
      <c r="L244" s="66">
        <v>1.994</v>
      </c>
      <c r="M244" s="66">
        <f t="shared" si="41"/>
        <v>1595.2</v>
      </c>
      <c r="N244" s="67">
        <f t="shared" si="48"/>
        <v>1451632.9599999997</v>
      </c>
      <c r="O244" s="68">
        <v>401561</v>
      </c>
      <c r="P244" s="66">
        <v>311321878.34966397</v>
      </c>
      <c r="Q244" s="69">
        <v>2476138.1508999998</v>
      </c>
      <c r="R244" s="69">
        <f t="shared" si="42"/>
        <v>7010.5651211178347</v>
      </c>
      <c r="S244" s="67">
        <v>881429.94</v>
      </c>
      <c r="T244" s="70">
        <f t="shared" si="43"/>
        <v>1931501.8999999997</v>
      </c>
      <c r="U244" s="71">
        <v>1876982.01</v>
      </c>
      <c r="V244" s="72">
        <f t="shared" si="44"/>
        <v>1952061.2904000001</v>
      </c>
      <c r="W244" s="73">
        <f t="shared" si="45"/>
        <v>20559.390400000382</v>
      </c>
      <c r="X244" s="74">
        <f t="shared" si="46"/>
        <v>1952061.29</v>
      </c>
      <c r="Y244" s="75"/>
      <c r="Z244" s="76">
        <f t="shared" si="47"/>
        <v>2353622.29</v>
      </c>
      <c r="AA244" s="9"/>
      <c r="AB244" s="10"/>
      <c r="AC244" s="10"/>
      <c r="AD244" s="10"/>
      <c r="AE244" s="10"/>
      <c r="AF244" s="10"/>
      <c r="AG244" s="10"/>
      <c r="AH244" s="10"/>
      <c r="AI244" s="10"/>
      <c r="AJ244" s="10"/>
      <c r="AK244" s="10"/>
      <c r="AL244" s="10"/>
      <c r="AM244" s="10"/>
      <c r="AN244" s="10"/>
      <c r="AO244" s="10"/>
    </row>
    <row r="245" spans="1:41" s="78" customFormat="1" ht="12.75" x14ac:dyDescent="0.2">
      <c r="A245" s="78">
        <v>569</v>
      </c>
      <c r="B245" s="78" t="s">
        <v>272</v>
      </c>
      <c r="C245" s="78" t="b">
        <f t="shared" si="37"/>
        <v>1</v>
      </c>
      <c r="D245" s="79">
        <v>569</v>
      </c>
      <c r="E245" s="77" t="s">
        <v>272</v>
      </c>
      <c r="F245" s="65">
        <v>191.55</v>
      </c>
      <c r="G245" s="66">
        <f t="shared" si="38"/>
        <v>785355</v>
      </c>
      <c r="H245" s="66">
        <v>22.6111</v>
      </c>
      <c r="I245" s="66">
        <f t="shared" si="39"/>
        <v>52005.53</v>
      </c>
      <c r="J245" s="66">
        <v>29.322199999999999</v>
      </c>
      <c r="K245" s="66">
        <f t="shared" si="40"/>
        <v>61576.62</v>
      </c>
      <c r="L245" s="66">
        <v>0</v>
      </c>
      <c r="M245" s="66">
        <f t="shared" si="41"/>
        <v>0</v>
      </c>
      <c r="N245" s="67">
        <f t="shared" si="48"/>
        <v>898937.15</v>
      </c>
      <c r="O245" s="68">
        <v>392768</v>
      </c>
      <c r="P245" s="66">
        <v>279463988.55404902</v>
      </c>
      <c r="Q245" s="69">
        <v>12359592.790899999</v>
      </c>
      <c r="R245" s="69">
        <f t="shared" si="42"/>
        <v>0</v>
      </c>
      <c r="S245" s="67">
        <v>0</v>
      </c>
      <c r="T245" s="70">
        <f t="shared" si="43"/>
        <v>506169.15</v>
      </c>
      <c r="U245" s="71">
        <v>479327.27</v>
      </c>
      <c r="V245" s="72">
        <f t="shared" si="44"/>
        <v>498500.36080000002</v>
      </c>
      <c r="W245" s="73">
        <f t="shared" si="45"/>
        <v>0</v>
      </c>
      <c r="X245" s="74">
        <f t="shared" si="46"/>
        <v>506169.15</v>
      </c>
      <c r="Y245" s="75"/>
      <c r="Z245" s="76">
        <f t="shared" si="47"/>
        <v>898937.15</v>
      </c>
      <c r="AA245" s="9"/>
      <c r="AB245" s="10"/>
      <c r="AC245" s="10"/>
      <c r="AD245" s="10"/>
      <c r="AE245" s="10"/>
      <c r="AF245" s="10"/>
      <c r="AG245" s="10"/>
      <c r="AH245" s="10"/>
      <c r="AI245" s="10"/>
      <c r="AJ245" s="10"/>
      <c r="AK245" s="10"/>
      <c r="AL245" s="10"/>
      <c r="AM245" s="10"/>
      <c r="AN245" s="10"/>
      <c r="AO245" s="10"/>
    </row>
    <row r="246" spans="1:41" s="78" customFormat="1" ht="12.75" x14ac:dyDescent="0.2">
      <c r="A246" s="78">
        <v>571</v>
      </c>
      <c r="B246" s="78" t="s">
        <v>273</v>
      </c>
      <c r="C246" s="78" t="b">
        <f t="shared" si="37"/>
        <v>1</v>
      </c>
      <c r="D246" s="79">
        <v>571</v>
      </c>
      <c r="E246" s="77" t="s">
        <v>273</v>
      </c>
      <c r="F246" s="65">
        <v>408.81229999999999</v>
      </c>
      <c r="G246" s="66">
        <f t="shared" si="38"/>
        <v>1676130.43</v>
      </c>
      <c r="H246" s="66">
        <v>112.26439999999999</v>
      </c>
      <c r="I246" s="66">
        <f t="shared" si="39"/>
        <v>258208.12</v>
      </c>
      <c r="J246" s="66">
        <v>81.812600000000003</v>
      </c>
      <c r="K246" s="66">
        <f t="shared" si="40"/>
        <v>171806.46</v>
      </c>
      <c r="L246" s="66">
        <v>0</v>
      </c>
      <c r="M246" s="66">
        <f t="shared" si="41"/>
        <v>0</v>
      </c>
      <c r="N246" s="67">
        <f t="shared" si="48"/>
        <v>2106145.0099999998</v>
      </c>
      <c r="O246" s="68">
        <v>816426</v>
      </c>
      <c r="P246" s="66">
        <v>574323486.83505201</v>
      </c>
      <c r="Q246" s="69">
        <v>5115811.3064999999</v>
      </c>
      <c r="R246" s="69">
        <f t="shared" si="42"/>
        <v>2523.1207755976075</v>
      </c>
      <c r="S246" s="67">
        <v>283256.64</v>
      </c>
      <c r="T246" s="70">
        <f t="shared" si="43"/>
        <v>1572975.65</v>
      </c>
      <c r="U246" s="71">
        <v>1219029.49</v>
      </c>
      <c r="V246" s="72">
        <f t="shared" si="44"/>
        <v>1267790.6696000001</v>
      </c>
      <c r="W246" s="73">
        <f t="shared" si="45"/>
        <v>0</v>
      </c>
      <c r="X246" s="74">
        <f t="shared" si="46"/>
        <v>1572975.65</v>
      </c>
      <c r="Y246" s="75"/>
      <c r="Z246" s="76">
        <f t="shared" si="47"/>
        <v>2389401.65</v>
      </c>
      <c r="AA246" s="9"/>
      <c r="AB246" s="10"/>
      <c r="AC246" s="10"/>
      <c r="AD246" s="10"/>
      <c r="AE246" s="10"/>
      <c r="AF246" s="10"/>
      <c r="AG246" s="10"/>
      <c r="AH246" s="10"/>
      <c r="AI246" s="10"/>
      <c r="AJ246" s="10"/>
      <c r="AK246" s="10"/>
      <c r="AL246" s="10"/>
      <c r="AM246" s="10"/>
      <c r="AN246" s="10"/>
      <c r="AO246" s="10"/>
    </row>
    <row r="247" spans="1:41" s="78" customFormat="1" ht="12.75" x14ac:dyDescent="0.2">
      <c r="A247" s="78">
        <v>573</v>
      </c>
      <c r="B247" s="78" t="s">
        <v>274</v>
      </c>
      <c r="C247" s="78" t="b">
        <f t="shared" si="37"/>
        <v>1</v>
      </c>
      <c r="D247" s="79">
        <v>573</v>
      </c>
      <c r="E247" s="77" t="s">
        <v>274</v>
      </c>
      <c r="F247" s="65">
        <v>484.7473</v>
      </c>
      <c r="G247" s="66">
        <f t="shared" si="38"/>
        <v>1987463.93</v>
      </c>
      <c r="H247" s="66">
        <v>263.64609999999999</v>
      </c>
      <c r="I247" s="66">
        <f t="shared" si="39"/>
        <v>606386.03</v>
      </c>
      <c r="J247" s="66">
        <v>120.9529</v>
      </c>
      <c r="K247" s="66">
        <f t="shared" si="40"/>
        <v>254001.09</v>
      </c>
      <c r="L247" s="66">
        <v>1.9581999999999999</v>
      </c>
      <c r="M247" s="66">
        <f t="shared" si="41"/>
        <v>1566.56</v>
      </c>
      <c r="N247" s="67">
        <f t="shared" si="48"/>
        <v>2849417.61</v>
      </c>
      <c r="O247" s="68">
        <v>531268</v>
      </c>
      <c r="P247" s="66">
        <v>428475080.95180303</v>
      </c>
      <c r="Q247" s="69">
        <v>1625190.2871000001</v>
      </c>
      <c r="R247" s="69">
        <f t="shared" si="42"/>
        <v>8457.1764953094316</v>
      </c>
      <c r="S247" s="67">
        <v>2229701.6</v>
      </c>
      <c r="T247" s="70">
        <f t="shared" si="43"/>
        <v>4547851.21</v>
      </c>
      <c r="U247" s="71">
        <v>4201950.12</v>
      </c>
      <c r="V247" s="72">
        <f t="shared" si="44"/>
        <v>4370028.1248000003</v>
      </c>
      <c r="W247" s="73">
        <f t="shared" si="45"/>
        <v>0</v>
      </c>
      <c r="X247" s="74">
        <f t="shared" si="46"/>
        <v>4547851.21</v>
      </c>
      <c r="Y247" s="75"/>
      <c r="Z247" s="76">
        <f t="shared" si="47"/>
        <v>5079119.21</v>
      </c>
      <c r="AA247" s="9"/>
      <c r="AB247" s="10"/>
      <c r="AC247" s="10"/>
      <c r="AD247" s="10"/>
      <c r="AE247" s="10"/>
      <c r="AF247" s="10"/>
      <c r="AG247" s="10"/>
      <c r="AH247" s="10"/>
      <c r="AI247" s="10"/>
      <c r="AJ247" s="10"/>
      <c r="AK247" s="10"/>
      <c r="AL247" s="10"/>
      <c r="AM247" s="10"/>
      <c r="AN247" s="10"/>
      <c r="AO247" s="10"/>
    </row>
    <row r="248" spans="1:41" s="78" customFormat="1" ht="12.75" x14ac:dyDescent="0.2">
      <c r="A248" s="78">
        <v>575</v>
      </c>
      <c r="B248" s="78" t="s">
        <v>275</v>
      </c>
      <c r="C248" s="78" t="b">
        <f t="shared" si="37"/>
        <v>1</v>
      </c>
      <c r="D248" s="79">
        <v>575</v>
      </c>
      <c r="E248" s="77" t="s">
        <v>275</v>
      </c>
      <c r="F248" s="65">
        <v>2981.2039</v>
      </c>
      <c r="G248" s="66">
        <f t="shared" si="38"/>
        <v>12222935.99</v>
      </c>
      <c r="H248" s="66">
        <v>93.227199999999996</v>
      </c>
      <c r="I248" s="66">
        <f t="shared" si="39"/>
        <v>214422.56</v>
      </c>
      <c r="J248" s="66">
        <v>496.40800000000002</v>
      </c>
      <c r="K248" s="66">
        <f t="shared" si="40"/>
        <v>1042456.8</v>
      </c>
      <c r="L248" s="66">
        <v>68.745599999999996</v>
      </c>
      <c r="M248" s="66">
        <f t="shared" si="41"/>
        <v>54996.480000000003</v>
      </c>
      <c r="N248" s="67">
        <f t="shared" si="48"/>
        <v>13534811.830000002</v>
      </c>
      <c r="O248" s="68">
        <v>5723502</v>
      </c>
      <c r="P248" s="66">
        <v>4026771140.5258999</v>
      </c>
      <c r="Q248" s="69">
        <v>43193093.223099999</v>
      </c>
      <c r="R248" s="69">
        <f t="shared" si="42"/>
        <v>0</v>
      </c>
      <c r="S248" s="67">
        <v>0</v>
      </c>
      <c r="T248" s="70">
        <f t="shared" si="43"/>
        <v>7811309.8300000019</v>
      </c>
      <c r="U248" s="71">
        <v>7006583.4400000004</v>
      </c>
      <c r="V248" s="72">
        <f t="shared" si="44"/>
        <v>7286846.7776000006</v>
      </c>
      <c r="W248" s="73">
        <f t="shared" si="45"/>
        <v>0</v>
      </c>
      <c r="X248" s="74">
        <f t="shared" si="46"/>
        <v>7811309.8300000001</v>
      </c>
      <c r="Y248" s="75"/>
      <c r="Z248" s="76">
        <f t="shared" si="47"/>
        <v>13534811.83</v>
      </c>
      <c r="AA248" s="9"/>
      <c r="AB248" s="10"/>
      <c r="AC248" s="10"/>
      <c r="AD248" s="10"/>
      <c r="AE248" s="10"/>
      <c r="AF248" s="10"/>
      <c r="AG248" s="10"/>
      <c r="AH248" s="10"/>
      <c r="AI248" s="10"/>
      <c r="AJ248" s="10"/>
      <c r="AK248" s="10"/>
      <c r="AL248" s="10"/>
      <c r="AM248" s="10"/>
      <c r="AN248" s="10"/>
      <c r="AO248" s="10"/>
    </row>
    <row r="249" spans="1:41" s="78" customFormat="1" ht="12.75" x14ac:dyDescent="0.2">
      <c r="A249" s="78">
        <v>579</v>
      </c>
      <c r="B249" s="78" t="s">
        <v>276</v>
      </c>
      <c r="C249" s="78" t="b">
        <f t="shared" si="37"/>
        <v>1</v>
      </c>
      <c r="D249" s="79">
        <v>579</v>
      </c>
      <c r="E249" s="77" t="s">
        <v>276</v>
      </c>
      <c r="F249" s="65">
        <v>13</v>
      </c>
      <c r="G249" s="66">
        <f t="shared" si="38"/>
        <v>53300</v>
      </c>
      <c r="H249" s="66">
        <v>2</v>
      </c>
      <c r="I249" s="66">
        <f t="shared" si="39"/>
        <v>4600</v>
      </c>
      <c r="J249" s="66">
        <v>3</v>
      </c>
      <c r="K249" s="66">
        <f t="shared" si="40"/>
        <v>6300</v>
      </c>
      <c r="L249" s="66">
        <v>0</v>
      </c>
      <c r="M249" s="66">
        <f t="shared" si="41"/>
        <v>0</v>
      </c>
      <c r="N249" s="67">
        <f t="shared" si="48"/>
        <v>64200</v>
      </c>
      <c r="O249" s="68">
        <v>49177</v>
      </c>
      <c r="P249" s="66">
        <v>34833459.190476201</v>
      </c>
      <c r="Q249" s="69">
        <v>17416729.595199998</v>
      </c>
      <c r="R249" s="69">
        <f t="shared" si="42"/>
        <v>0</v>
      </c>
      <c r="S249" s="67">
        <v>0</v>
      </c>
      <c r="T249" s="70">
        <f t="shared" si="43"/>
        <v>15023</v>
      </c>
      <c r="U249" s="71">
        <v>67204.83</v>
      </c>
      <c r="V249" s="72">
        <f t="shared" si="44"/>
        <v>69893.023200000011</v>
      </c>
      <c r="W249" s="73">
        <f t="shared" si="45"/>
        <v>54870.023200000011</v>
      </c>
      <c r="X249" s="74">
        <f t="shared" si="46"/>
        <v>69893.02</v>
      </c>
      <c r="Y249" s="75"/>
      <c r="Z249" s="76">
        <f t="shared" si="47"/>
        <v>119070.02</v>
      </c>
      <c r="AA249" s="9"/>
      <c r="AB249" s="10"/>
      <c r="AC249" s="10"/>
      <c r="AD249" s="10"/>
      <c r="AE249" s="10"/>
      <c r="AF249" s="10"/>
      <c r="AG249" s="10"/>
      <c r="AH249" s="10"/>
      <c r="AI249" s="10"/>
      <c r="AJ249" s="10"/>
      <c r="AK249" s="10"/>
      <c r="AL249" s="10"/>
      <c r="AM249" s="10"/>
      <c r="AN249" s="10"/>
      <c r="AO249" s="10"/>
    </row>
    <row r="250" spans="1:41" s="78" customFormat="1" ht="12.75" x14ac:dyDescent="0.2">
      <c r="A250" s="78">
        <v>583</v>
      </c>
      <c r="B250" s="78" t="s">
        <v>277</v>
      </c>
      <c r="C250" s="78" t="b">
        <f t="shared" si="37"/>
        <v>1</v>
      </c>
      <c r="D250" s="79">
        <v>583</v>
      </c>
      <c r="E250" s="77" t="s">
        <v>277</v>
      </c>
      <c r="F250" s="65">
        <v>603.11439999999993</v>
      </c>
      <c r="G250" s="66">
        <f t="shared" si="38"/>
        <v>2472769.04</v>
      </c>
      <c r="H250" s="66">
        <v>142.7056</v>
      </c>
      <c r="I250" s="66">
        <f t="shared" si="39"/>
        <v>328222.88</v>
      </c>
      <c r="J250" s="66">
        <v>80.658799999999999</v>
      </c>
      <c r="K250" s="66">
        <f t="shared" si="40"/>
        <v>169383.48</v>
      </c>
      <c r="L250" s="66">
        <v>1</v>
      </c>
      <c r="M250" s="66">
        <f t="shared" si="41"/>
        <v>800</v>
      </c>
      <c r="N250" s="67">
        <f t="shared" si="48"/>
        <v>2971175.4</v>
      </c>
      <c r="O250" s="68">
        <v>4508172</v>
      </c>
      <c r="P250" s="66">
        <v>3131191423.0013199</v>
      </c>
      <c r="Q250" s="69">
        <v>21941615.626899999</v>
      </c>
      <c r="R250" s="69">
        <f t="shared" si="42"/>
        <v>0</v>
      </c>
      <c r="S250" s="67">
        <v>0</v>
      </c>
      <c r="T250" s="70">
        <f t="shared" si="43"/>
        <v>0</v>
      </c>
      <c r="U250" s="71">
        <v>0</v>
      </c>
      <c r="V250" s="72">
        <f t="shared" si="44"/>
        <v>0</v>
      </c>
      <c r="W250" s="73">
        <f t="shared" si="45"/>
        <v>0</v>
      </c>
      <c r="X250" s="74">
        <f t="shared" si="46"/>
        <v>0</v>
      </c>
      <c r="Y250" s="75"/>
      <c r="Z250" s="76">
        <f t="shared" si="47"/>
        <v>4508172</v>
      </c>
      <c r="AA250" s="9"/>
      <c r="AB250" s="10"/>
      <c r="AC250" s="10"/>
      <c r="AD250" s="10"/>
      <c r="AE250" s="10"/>
      <c r="AF250" s="10"/>
      <c r="AG250" s="10"/>
      <c r="AH250" s="10"/>
      <c r="AI250" s="10"/>
      <c r="AJ250" s="10"/>
      <c r="AK250" s="10"/>
      <c r="AL250" s="10"/>
      <c r="AM250" s="10"/>
      <c r="AN250" s="10"/>
      <c r="AO250" s="10"/>
    </row>
    <row r="251" spans="1:41" s="78" customFormat="1" ht="12.75" x14ac:dyDescent="0.2">
      <c r="A251" s="78">
        <v>585</v>
      </c>
      <c r="B251" s="78" t="s">
        <v>278</v>
      </c>
      <c r="C251" s="78" t="b">
        <f t="shared" si="37"/>
        <v>1</v>
      </c>
      <c r="D251" s="79">
        <v>585</v>
      </c>
      <c r="E251" s="77" t="s">
        <v>278</v>
      </c>
      <c r="F251" s="65">
        <v>133.92230000000001</v>
      </c>
      <c r="G251" s="66">
        <f t="shared" si="38"/>
        <v>549081.43000000005</v>
      </c>
      <c r="H251" s="66">
        <v>42.177</v>
      </c>
      <c r="I251" s="66">
        <f t="shared" si="39"/>
        <v>97007.1</v>
      </c>
      <c r="J251" s="66">
        <v>30.1629</v>
      </c>
      <c r="K251" s="66">
        <f t="shared" si="40"/>
        <v>63342.09</v>
      </c>
      <c r="L251" s="66">
        <v>0</v>
      </c>
      <c r="M251" s="66">
        <f t="shared" si="41"/>
        <v>0</v>
      </c>
      <c r="N251" s="67">
        <f t="shared" si="48"/>
        <v>709430.62</v>
      </c>
      <c r="O251" s="68">
        <v>558448</v>
      </c>
      <c r="P251" s="66">
        <v>398866218.05717701</v>
      </c>
      <c r="Q251" s="69">
        <v>9456960.3826000001</v>
      </c>
      <c r="R251" s="69">
        <f t="shared" si="42"/>
        <v>0</v>
      </c>
      <c r="S251" s="67">
        <v>0</v>
      </c>
      <c r="T251" s="70">
        <f t="shared" si="43"/>
        <v>150982.62</v>
      </c>
      <c r="U251" s="71">
        <v>216997.76000000001</v>
      </c>
      <c r="V251" s="72">
        <f t="shared" si="44"/>
        <v>225677.67040000003</v>
      </c>
      <c r="W251" s="73">
        <f t="shared" si="45"/>
        <v>74695.050400000036</v>
      </c>
      <c r="X251" s="74">
        <f t="shared" si="46"/>
        <v>225677.67</v>
      </c>
      <c r="Y251" s="75"/>
      <c r="Z251" s="76">
        <f t="shared" si="47"/>
        <v>784125.67</v>
      </c>
      <c r="AA251" s="9"/>
      <c r="AB251" s="10"/>
      <c r="AC251" s="10"/>
      <c r="AD251" s="10"/>
      <c r="AE251" s="10"/>
      <c r="AF251" s="10"/>
      <c r="AG251" s="10"/>
      <c r="AH251" s="10"/>
      <c r="AI251" s="10"/>
      <c r="AJ251" s="10"/>
      <c r="AK251" s="10"/>
      <c r="AL251" s="10"/>
      <c r="AM251" s="10"/>
      <c r="AN251" s="10"/>
      <c r="AO251" s="10"/>
    </row>
    <row r="252" spans="1:41" s="85" customFormat="1" ht="13.5" thickBot="1" x14ac:dyDescent="0.25">
      <c r="A252" s="78">
        <v>417</v>
      </c>
      <c r="B252" s="85" t="e">
        <v>#REF!</v>
      </c>
      <c r="C252" s="85" t="e">
        <f t="shared" si="37"/>
        <v>#REF!</v>
      </c>
      <c r="D252" s="86">
        <v>417</v>
      </c>
      <c r="E252" s="87" t="s">
        <v>279</v>
      </c>
      <c r="F252" s="88">
        <v>113.8172</v>
      </c>
      <c r="G252" s="89">
        <f t="shared" si="38"/>
        <v>466650.52</v>
      </c>
      <c r="H252" s="89">
        <v>36.594499999999996</v>
      </c>
      <c r="I252" s="89">
        <f t="shared" si="39"/>
        <v>84167.35</v>
      </c>
      <c r="J252" s="89">
        <v>21.7591</v>
      </c>
      <c r="K252" s="89">
        <f t="shared" si="40"/>
        <v>45694.11</v>
      </c>
      <c r="L252" s="89">
        <v>0</v>
      </c>
      <c r="M252" s="89">
        <f t="shared" si="41"/>
        <v>0</v>
      </c>
      <c r="N252" s="114">
        <f t="shared" si="48"/>
        <v>596511.98</v>
      </c>
      <c r="O252" s="115">
        <v>255693</v>
      </c>
      <c r="P252" s="89">
        <v>181186382.209434</v>
      </c>
      <c r="Q252" s="116">
        <v>4951191.6328999996</v>
      </c>
      <c r="R252" s="116">
        <f t="shared" si="42"/>
        <v>2802.9742174370467</v>
      </c>
      <c r="S252" s="114">
        <v>102573.44</v>
      </c>
      <c r="T252" s="117">
        <f t="shared" si="43"/>
        <v>443392.42</v>
      </c>
      <c r="U252" s="90">
        <v>351434.14</v>
      </c>
      <c r="V252" s="118">
        <f t="shared" si="44"/>
        <v>365491.50560000003</v>
      </c>
      <c r="W252" s="119">
        <f t="shared" si="45"/>
        <v>0</v>
      </c>
      <c r="X252" s="120">
        <f t="shared" si="46"/>
        <v>443392.42</v>
      </c>
      <c r="Y252" s="91"/>
      <c r="Z252" s="76">
        <f t="shared" si="47"/>
        <v>699085.42</v>
      </c>
      <c r="AA252" s="9"/>
      <c r="AB252" s="10"/>
      <c r="AC252" s="10"/>
      <c r="AD252" s="10"/>
      <c r="AE252" s="10"/>
      <c r="AF252" s="10"/>
      <c r="AG252" s="10"/>
      <c r="AH252" s="10"/>
      <c r="AI252" s="10"/>
      <c r="AJ252" s="10"/>
      <c r="AK252" s="10"/>
      <c r="AL252" s="10"/>
      <c r="AM252" s="10"/>
      <c r="AN252" s="10"/>
      <c r="AO252" s="10"/>
    </row>
    <row r="253" spans="1:41" ht="12.75" x14ac:dyDescent="0.2">
      <c r="D253" s="92"/>
      <c r="E253" s="92"/>
      <c r="F253" s="92"/>
      <c r="G253" s="93"/>
      <c r="H253" s="93"/>
      <c r="I253" s="93"/>
      <c r="J253" s="93"/>
      <c r="K253" s="93"/>
      <c r="L253" s="93"/>
      <c r="M253" s="93"/>
      <c r="N253" s="93"/>
      <c r="O253" s="93"/>
      <c r="P253" s="93"/>
      <c r="Q253" s="93"/>
      <c r="R253" s="93"/>
      <c r="S253" s="93"/>
      <c r="T253" s="93"/>
      <c r="U253" s="93"/>
      <c r="V253" s="110">
        <f t="shared" si="44"/>
        <v>0</v>
      </c>
      <c r="W253" s="93"/>
      <c r="X253" s="93"/>
      <c r="Y253" s="105"/>
      <c r="Z253" s="108">
        <f t="shared" ref="Z253:Z269" si="49">X253+O253</f>
        <v>0</v>
      </c>
      <c r="AA253" s="9"/>
    </row>
    <row r="254" spans="1:41" ht="13.5" thickBot="1" x14ac:dyDescent="0.25">
      <c r="D254" s="121"/>
      <c r="E254" s="121"/>
      <c r="F254" s="121"/>
      <c r="G254" s="122"/>
      <c r="H254" s="122"/>
      <c r="I254" s="122"/>
      <c r="J254" s="122"/>
      <c r="K254" s="122"/>
      <c r="L254" s="122"/>
      <c r="M254" s="122"/>
      <c r="N254" s="122"/>
      <c r="O254" s="122"/>
      <c r="P254" s="122"/>
      <c r="Q254" s="122"/>
      <c r="R254" s="122"/>
      <c r="S254" s="122"/>
      <c r="T254" s="122"/>
      <c r="U254" s="122"/>
      <c r="V254" s="123">
        <f t="shared" si="44"/>
        <v>0</v>
      </c>
      <c r="W254" s="122"/>
      <c r="X254" s="122"/>
      <c r="Y254" s="106"/>
      <c r="Z254" s="76">
        <f t="shared" si="49"/>
        <v>0</v>
      </c>
      <c r="AA254" s="9"/>
    </row>
    <row r="255" spans="1:41" ht="12.75" x14ac:dyDescent="0.2">
      <c r="D255" s="124" t="s">
        <v>280</v>
      </c>
      <c r="E255" s="125" t="s">
        <v>281</v>
      </c>
      <c r="F255" s="125"/>
      <c r="G255" s="126">
        <v>0</v>
      </c>
      <c r="H255" s="127">
        <v>0</v>
      </c>
      <c r="I255" s="126">
        <v>0</v>
      </c>
      <c r="J255" s="127">
        <v>0</v>
      </c>
      <c r="K255" s="126">
        <v>0</v>
      </c>
      <c r="L255" s="127">
        <v>0</v>
      </c>
      <c r="M255" s="126">
        <v>0</v>
      </c>
      <c r="N255" s="126">
        <v>0</v>
      </c>
      <c r="O255" s="128">
        <v>1434</v>
      </c>
      <c r="P255" s="126">
        <v>996035.32145580905</v>
      </c>
      <c r="Q255" s="129" t="s">
        <v>310</v>
      </c>
      <c r="R255" s="129" t="s">
        <v>310</v>
      </c>
      <c r="S255" s="126"/>
      <c r="T255" s="130">
        <v>0</v>
      </c>
      <c r="U255" s="131">
        <v>0</v>
      </c>
      <c r="V255" s="131">
        <v>0</v>
      </c>
      <c r="W255" s="131">
        <v>0</v>
      </c>
      <c r="X255" s="132">
        <v>0</v>
      </c>
      <c r="Y255" s="75"/>
      <c r="Z255" s="76">
        <f t="shared" si="49"/>
        <v>1434</v>
      </c>
      <c r="AA255" s="9"/>
    </row>
    <row r="256" spans="1:41" ht="12.75" x14ac:dyDescent="0.2">
      <c r="D256" s="133" t="s">
        <v>282</v>
      </c>
      <c r="E256" s="94" t="s">
        <v>283</v>
      </c>
      <c r="F256" s="94"/>
      <c r="G256" s="66">
        <v>0</v>
      </c>
      <c r="H256" s="95">
        <v>0</v>
      </c>
      <c r="I256" s="66">
        <v>0</v>
      </c>
      <c r="J256" s="95">
        <v>0</v>
      </c>
      <c r="K256" s="66">
        <v>0</v>
      </c>
      <c r="L256" s="95">
        <v>0</v>
      </c>
      <c r="M256" s="66">
        <v>0</v>
      </c>
      <c r="N256" s="66">
        <v>0</v>
      </c>
      <c r="O256" s="96">
        <v>0</v>
      </c>
      <c r="P256" s="66">
        <v>0</v>
      </c>
      <c r="Q256" s="69" t="s">
        <v>310</v>
      </c>
      <c r="R256" s="69" t="s">
        <v>310</v>
      </c>
      <c r="S256" s="66"/>
      <c r="T256" s="97">
        <v>0</v>
      </c>
      <c r="U256" s="72">
        <v>0</v>
      </c>
      <c r="V256" s="72">
        <v>0</v>
      </c>
      <c r="W256" s="72">
        <v>0</v>
      </c>
      <c r="X256" s="134">
        <v>0</v>
      </c>
      <c r="Y256" s="75"/>
      <c r="Z256" s="76">
        <f t="shared" si="49"/>
        <v>0</v>
      </c>
      <c r="AA256" s="9"/>
    </row>
    <row r="257" spans="4:27" ht="12.75" x14ac:dyDescent="0.2">
      <c r="D257" s="133" t="s">
        <v>284</v>
      </c>
      <c r="E257" s="94" t="s">
        <v>285</v>
      </c>
      <c r="F257" s="94"/>
      <c r="G257" s="66">
        <v>0</v>
      </c>
      <c r="H257" s="95">
        <v>0</v>
      </c>
      <c r="I257" s="66">
        <v>0</v>
      </c>
      <c r="J257" s="95">
        <v>0</v>
      </c>
      <c r="K257" s="66">
        <v>0</v>
      </c>
      <c r="L257" s="95">
        <v>0</v>
      </c>
      <c r="M257" s="66">
        <v>0</v>
      </c>
      <c r="N257" s="66">
        <v>0</v>
      </c>
      <c r="O257" s="96">
        <v>0</v>
      </c>
      <c r="P257" s="66">
        <v>0</v>
      </c>
      <c r="Q257" s="69" t="s">
        <v>310</v>
      </c>
      <c r="R257" s="69" t="s">
        <v>310</v>
      </c>
      <c r="S257" s="66"/>
      <c r="T257" s="97">
        <v>0</v>
      </c>
      <c r="U257" s="72">
        <v>0</v>
      </c>
      <c r="V257" s="72">
        <v>0</v>
      </c>
      <c r="W257" s="72">
        <v>0</v>
      </c>
      <c r="X257" s="134">
        <v>0</v>
      </c>
      <c r="Y257" s="75"/>
      <c r="Z257" s="76">
        <f t="shared" si="49"/>
        <v>0</v>
      </c>
      <c r="AA257" s="9"/>
    </row>
    <row r="258" spans="4:27" ht="12.75" x14ac:dyDescent="0.2">
      <c r="D258" s="133" t="s">
        <v>286</v>
      </c>
      <c r="E258" s="94" t="s">
        <v>287</v>
      </c>
      <c r="F258" s="94"/>
      <c r="G258" s="66">
        <v>0</v>
      </c>
      <c r="H258" s="95">
        <v>0</v>
      </c>
      <c r="I258" s="66">
        <v>0</v>
      </c>
      <c r="J258" s="95">
        <v>0</v>
      </c>
      <c r="K258" s="66">
        <v>0</v>
      </c>
      <c r="L258" s="95">
        <v>0</v>
      </c>
      <c r="M258" s="66">
        <v>0</v>
      </c>
      <c r="N258" s="66">
        <v>0</v>
      </c>
      <c r="O258" s="96">
        <v>64</v>
      </c>
      <c r="P258" s="66">
        <v>47422.460431654697</v>
      </c>
      <c r="Q258" s="69" t="s">
        <v>310</v>
      </c>
      <c r="R258" s="69"/>
      <c r="S258" s="66"/>
      <c r="T258" s="97">
        <v>0</v>
      </c>
      <c r="U258" s="72">
        <v>0</v>
      </c>
      <c r="V258" s="72">
        <v>0</v>
      </c>
      <c r="W258" s="72">
        <v>0</v>
      </c>
      <c r="X258" s="134">
        <v>0</v>
      </c>
      <c r="Y258" s="75"/>
      <c r="Z258" s="76">
        <f t="shared" si="49"/>
        <v>64</v>
      </c>
      <c r="AA258" s="9"/>
    </row>
    <row r="259" spans="4:27" ht="12.75" x14ac:dyDescent="0.2">
      <c r="D259" s="133" t="s">
        <v>288</v>
      </c>
      <c r="E259" s="94" t="s">
        <v>289</v>
      </c>
      <c r="F259" s="94"/>
      <c r="G259" s="66">
        <v>0</v>
      </c>
      <c r="H259" s="95">
        <v>0</v>
      </c>
      <c r="I259" s="66">
        <v>0</v>
      </c>
      <c r="J259" s="95">
        <v>0</v>
      </c>
      <c r="K259" s="66">
        <v>0</v>
      </c>
      <c r="L259" s="95">
        <v>0</v>
      </c>
      <c r="M259" s="66">
        <v>0</v>
      </c>
      <c r="N259" s="66">
        <v>0</v>
      </c>
      <c r="O259" s="96">
        <v>397</v>
      </c>
      <c r="P259" s="66">
        <v>276055.63549160701</v>
      </c>
      <c r="Q259" s="69" t="s">
        <v>310</v>
      </c>
      <c r="R259" s="69" t="s">
        <v>310</v>
      </c>
      <c r="S259" s="66"/>
      <c r="T259" s="97">
        <v>0</v>
      </c>
      <c r="U259" s="72">
        <v>0</v>
      </c>
      <c r="V259" s="72">
        <v>0</v>
      </c>
      <c r="W259" s="72">
        <v>0</v>
      </c>
      <c r="X259" s="134">
        <v>0</v>
      </c>
      <c r="Y259" s="75"/>
      <c r="Z259" s="76">
        <f t="shared" si="49"/>
        <v>397</v>
      </c>
      <c r="AA259" s="9"/>
    </row>
    <row r="260" spans="4:27" ht="12.75" x14ac:dyDescent="0.2">
      <c r="D260" s="133" t="s">
        <v>290</v>
      </c>
      <c r="E260" s="94" t="s">
        <v>291</v>
      </c>
      <c r="F260" s="94"/>
      <c r="G260" s="66">
        <v>0</v>
      </c>
      <c r="H260" s="95">
        <v>0</v>
      </c>
      <c r="I260" s="66">
        <v>0</v>
      </c>
      <c r="J260" s="95">
        <v>0</v>
      </c>
      <c r="K260" s="66">
        <v>0</v>
      </c>
      <c r="L260" s="95">
        <v>0</v>
      </c>
      <c r="M260" s="66">
        <v>0</v>
      </c>
      <c r="N260" s="66">
        <v>0</v>
      </c>
      <c r="O260" s="96">
        <v>0</v>
      </c>
      <c r="P260" s="66">
        <v>0</v>
      </c>
      <c r="Q260" s="69" t="s">
        <v>310</v>
      </c>
      <c r="R260" s="69" t="s">
        <v>310</v>
      </c>
      <c r="S260" s="66"/>
      <c r="T260" s="97">
        <v>0</v>
      </c>
      <c r="U260" s="72">
        <v>0</v>
      </c>
      <c r="V260" s="72">
        <v>0</v>
      </c>
      <c r="W260" s="72">
        <v>0</v>
      </c>
      <c r="X260" s="134">
        <v>0</v>
      </c>
      <c r="Y260" s="75"/>
      <c r="Z260" s="76">
        <f t="shared" si="49"/>
        <v>0</v>
      </c>
      <c r="AA260" s="9"/>
    </row>
    <row r="261" spans="4:27" ht="12.75" x14ac:dyDescent="0.2">
      <c r="D261" s="133" t="s">
        <v>292</v>
      </c>
      <c r="E261" s="94" t="s">
        <v>293</v>
      </c>
      <c r="F261" s="94"/>
      <c r="G261" s="66">
        <v>0</v>
      </c>
      <c r="H261" s="95">
        <v>0</v>
      </c>
      <c r="I261" s="66">
        <v>0</v>
      </c>
      <c r="J261" s="95">
        <v>0</v>
      </c>
      <c r="K261" s="66">
        <v>0</v>
      </c>
      <c r="L261" s="95">
        <v>0</v>
      </c>
      <c r="M261" s="66">
        <v>0</v>
      </c>
      <c r="N261" s="66">
        <v>0</v>
      </c>
      <c r="O261" s="96">
        <v>100</v>
      </c>
      <c r="P261" s="66">
        <v>69382.319173363998</v>
      </c>
      <c r="Q261" s="69" t="s">
        <v>310</v>
      </c>
      <c r="R261" s="69" t="s">
        <v>310</v>
      </c>
      <c r="S261" s="66"/>
      <c r="T261" s="97">
        <v>0</v>
      </c>
      <c r="U261" s="72">
        <v>0</v>
      </c>
      <c r="V261" s="72">
        <v>0</v>
      </c>
      <c r="W261" s="72">
        <v>0</v>
      </c>
      <c r="X261" s="134">
        <v>0</v>
      </c>
      <c r="Y261" s="75"/>
      <c r="Z261" s="76">
        <f t="shared" si="49"/>
        <v>100</v>
      </c>
      <c r="AA261" s="9"/>
    </row>
    <row r="262" spans="4:27" ht="12.75" x14ac:dyDescent="0.2">
      <c r="D262" s="133" t="s">
        <v>294</v>
      </c>
      <c r="E262" s="94" t="s">
        <v>295</v>
      </c>
      <c r="F262" s="94"/>
      <c r="G262" s="66">
        <v>0</v>
      </c>
      <c r="H262" s="95">
        <v>0</v>
      </c>
      <c r="I262" s="66">
        <v>0</v>
      </c>
      <c r="J262" s="95">
        <v>0</v>
      </c>
      <c r="K262" s="66">
        <v>0</v>
      </c>
      <c r="L262" s="95">
        <v>0</v>
      </c>
      <c r="M262" s="66">
        <v>0</v>
      </c>
      <c r="N262" s="66">
        <v>0</v>
      </c>
      <c r="O262" s="96">
        <v>13817</v>
      </c>
      <c r="P262" s="66">
        <v>9776092.1510791406</v>
      </c>
      <c r="Q262" s="69" t="s">
        <v>310</v>
      </c>
      <c r="R262" s="69" t="s">
        <v>310</v>
      </c>
      <c r="S262" s="66"/>
      <c r="T262" s="97">
        <v>0</v>
      </c>
      <c r="U262" s="72">
        <v>0</v>
      </c>
      <c r="V262" s="72">
        <v>0</v>
      </c>
      <c r="W262" s="72">
        <v>0</v>
      </c>
      <c r="X262" s="134">
        <v>0</v>
      </c>
      <c r="Y262" s="75"/>
      <c r="Z262" s="76">
        <f t="shared" si="49"/>
        <v>13817</v>
      </c>
      <c r="AA262" s="9"/>
    </row>
    <row r="263" spans="4:27" ht="12.75" x14ac:dyDescent="0.2">
      <c r="D263" s="133" t="s">
        <v>296</v>
      </c>
      <c r="E263" s="94" t="s">
        <v>297</v>
      </c>
      <c r="F263" s="94"/>
      <c r="G263" s="66">
        <v>0</v>
      </c>
      <c r="H263" s="95">
        <v>0</v>
      </c>
      <c r="I263" s="66">
        <v>0</v>
      </c>
      <c r="J263" s="95">
        <v>0</v>
      </c>
      <c r="K263" s="66">
        <v>0</v>
      </c>
      <c r="L263" s="95">
        <v>0</v>
      </c>
      <c r="M263" s="66">
        <v>0</v>
      </c>
      <c r="N263" s="66">
        <v>0</v>
      </c>
      <c r="O263" s="96">
        <v>0</v>
      </c>
      <c r="P263" s="66">
        <v>0</v>
      </c>
      <c r="Q263" s="69" t="s">
        <v>310</v>
      </c>
      <c r="R263" s="69" t="s">
        <v>310</v>
      </c>
      <c r="S263" s="66"/>
      <c r="T263" s="97">
        <v>0</v>
      </c>
      <c r="U263" s="72">
        <v>0</v>
      </c>
      <c r="V263" s="72">
        <v>0</v>
      </c>
      <c r="W263" s="72">
        <v>0</v>
      </c>
      <c r="X263" s="134">
        <v>0</v>
      </c>
      <c r="Y263" s="75"/>
      <c r="Z263" s="76">
        <f t="shared" si="49"/>
        <v>0</v>
      </c>
      <c r="AA263" s="9"/>
    </row>
    <row r="264" spans="4:27" ht="12.75" x14ac:dyDescent="0.2">
      <c r="D264" s="133" t="s">
        <v>298</v>
      </c>
      <c r="E264" s="94" t="s">
        <v>299</v>
      </c>
      <c r="F264" s="94"/>
      <c r="G264" s="66">
        <v>0</v>
      </c>
      <c r="H264" s="95">
        <v>0</v>
      </c>
      <c r="I264" s="66">
        <v>0</v>
      </c>
      <c r="J264" s="95">
        <v>0</v>
      </c>
      <c r="K264" s="66">
        <v>0</v>
      </c>
      <c r="L264" s="95">
        <v>0</v>
      </c>
      <c r="M264" s="66">
        <v>0</v>
      </c>
      <c r="N264" s="66">
        <v>0</v>
      </c>
      <c r="O264" s="96">
        <v>0</v>
      </c>
      <c r="P264" s="66">
        <v>31175</v>
      </c>
      <c r="Q264" s="69" t="s">
        <v>310</v>
      </c>
      <c r="R264" s="69" t="s">
        <v>310</v>
      </c>
      <c r="S264" s="66"/>
      <c r="T264" s="97">
        <v>0</v>
      </c>
      <c r="U264" s="72">
        <v>0</v>
      </c>
      <c r="V264" s="72">
        <v>0</v>
      </c>
      <c r="W264" s="72">
        <v>0</v>
      </c>
      <c r="X264" s="134">
        <v>0</v>
      </c>
      <c r="Y264" s="75"/>
      <c r="Z264" s="76">
        <f t="shared" si="49"/>
        <v>0</v>
      </c>
      <c r="AA264" s="9"/>
    </row>
    <row r="265" spans="4:27" ht="12.75" x14ac:dyDescent="0.2">
      <c r="D265" s="133" t="s">
        <v>300</v>
      </c>
      <c r="E265" s="94" t="s">
        <v>301</v>
      </c>
      <c r="F265" s="94"/>
      <c r="G265" s="66">
        <v>0</v>
      </c>
      <c r="H265" s="95">
        <v>0</v>
      </c>
      <c r="I265" s="66">
        <v>0</v>
      </c>
      <c r="J265" s="95">
        <v>0</v>
      </c>
      <c r="K265" s="66">
        <v>0</v>
      </c>
      <c r="L265" s="95">
        <v>0</v>
      </c>
      <c r="M265" s="66">
        <v>0</v>
      </c>
      <c r="N265" s="66">
        <v>0</v>
      </c>
      <c r="O265" s="96">
        <v>197</v>
      </c>
      <c r="P265" s="66">
        <v>136600</v>
      </c>
      <c r="Q265" s="69" t="s">
        <v>310</v>
      </c>
      <c r="R265" s="69" t="s">
        <v>310</v>
      </c>
      <c r="S265" s="66"/>
      <c r="T265" s="97">
        <v>0</v>
      </c>
      <c r="U265" s="72">
        <v>0</v>
      </c>
      <c r="V265" s="72">
        <v>0</v>
      </c>
      <c r="W265" s="72">
        <v>0</v>
      </c>
      <c r="X265" s="134">
        <v>0</v>
      </c>
      <c r="Y265" s="75"/>
      <c r="Z265" s="76">
        <f t="shared" si="49"/>
        <v>197</v>
      </c>
      <c r="AA265" s="9"/>
    </row>
    <row r="266" spans="4:27" ht="12.75" x14ac:dyDescent="0.2">
      <c r="D266" s="133" t="s">
        <v>302</v>
      </c>
      <c r="E266" s="94" t="s">
        <v>303</v>
      </c>
      <c r="F266" s="94"/>
      <c r="G266" s="66">
        <v>0</v>
      </c>
      <c r="H266" s="95">
        <v>0</v>
      </c>
      <c r="I266" s="66">
        <v>0</v>
      </c>
      <c r="J266" s="95">
        <v>0</v>
      </c>
      <c r="K266" s="66">
        <v>0</v>
      </c>
      <c r="L266" s="95">
        <v>0</v>
      </c>
      <c r="M266" s="66">
        <v>0</v>
      </c>
      <c r="N266" s="66">
        <v>0</v>
      </c>
      <c r="O266" s="96">
        <v>0</v>
      </c>
      <c r="P266" s="66">
        <v>0</v>
      </c>
      <c r="Q266" s="69" t="s">
        <v>310</v>
      </c>
      <c r="R266" s="69" t="s">
        <v>310</v>
      </c>
      <c r="S266" s="66"/>
      <c r="T266" s="97">
        <v>0</v>
      </c>
      <c r="U266" s="72">
        <v>0</v>
      </c>
      <c r="V266" s="72">
        <v>0</v>
      </c>
      <c r="W266" s="72">
        <v>0</v>
      </c>
      <c r="X266" s="134">
        <v>0</v>
      </c>
      <c r="Y266" s="75"/>
      <c r="Z266" s="76">
        <f t="shared" si="49"/>
        <v>0</v>
      </c>
      <c r="AA266" s="9"/>
    </row>
    <row r="267" spans="4:27" ht="12.75" x14ac:dyDescent="0.2">
      <c r="D267" s="133" t="s">
        <v>304</v>
      </c>
      <c r="E267" s="94" t="s">
        <v>305</v>
      </c>
      <c r="F267" s="94"/>
      <c r="G267" s="66">
        <v>0</v>
      </c>
      <c r="H267" s="95">
        <v>0</v>
      </c>
      <c r="I267" s="66">
        <v>0</v>
      </c>
      <c r="J267" s="95">
        <v>0</v>
      </c>
      <c r="K267" s="66">
        <v>0</v>
      </c>
      <c r="L267" s="95">
        <v>0</v>
      </c>
      <c r="M267" s="66">
        <v>0</v>
      </c>
      <c r="N267" s="66">
        <v>0</v>
      </c>
      <c r="O267" s="96">
        <v>3261</v>
      </c>
      <c r="P267" s="66">
        <v>2264424.4604316498</v>
      </c>
      <c r="Q267" s="69" t="s">
        <v>310</v>
      </c>
      <c r="R267" s="69" t="s">
        <v>310</v>
      </c>
      <c r="S267" s="66"/>
      <c r="T267" s="97">
        <v>0</v>
      </c>
      <c r="U267" s="72">
        <v>0</v>
      </c>
      <c r="V267" s="72">
        <v>0</v>
      </c>
      <c r="W267" s="72">
        <v>0</v>
      </c>
      <c r="X267" s="134">
        <v>0</v>
      </c>
      <c r="Y267" s="75"/>
      <c r="Z267" s="76">
        <f t="shared" si="49"/>
        <v>3261</v>
      </c>
      <c r="AA267" s="9"/>
    </row>
    <row r="268" spans="4:27" ht="12.75" x14ac:dyDescent="0.2">
      <c r="D268" s="133" t="s">
        <v>306</v>
      </c>
      <c r="E268" s="94" t="s">
        <v>307</v>
      </c>
      <c r="F268" s="94"/>
      <c r="G268" s="66">
        <v>0</v>
      </c>
      <c r="H268" s="95">
        <v>0</v>
      </c>
      <c r="I268" s="66">
        <v>0</v>
      </c>
      <c r="J268" s="95">
        <v>0</v>
      </c>
      <c r="K268" s="66">
        <v>0</v>
      </c>
      <c r="L268" s="95">
        <v>0</v>
      </c>
      <c r="M268" s="66">
        <v>0</v>
      </c>
      <c r="N268" s="66">
        <v>0</v>
      </c>
      <c r="O268" s="96">
        <v>2626</v>
      </c>
      <c r="P268" s="66">
        <v>1823706.3740511599</v>
      </c>
      <c r="Q268" s="69" t="s">
        <v>310</v>
      </c>
      <c r="R268" s="69" t="s">
        <v>310</v>
      </c>
      <c r="S268" s="66"/>
      <c r="T268" s="97">
        <v>0</v>
      </c>
      <c r="U268" s="72">
        <v>0</v>
      </c>
      <c r="V268" s="72">
        <v>0</v>
      </c>
      <c r="W268" s="72">
        <v>0</v>
      </c>
      <c r="X268" s="134">
        <v>0</v>
      </c>
      <c r="Y268" s="75"/>
      <c r="Z268" s="76">
        <f t="shared" si="49"/>
        <v>2626</v>
      </c>
      <c r="AA268" s="9"/>
    </row>
    <row r="269" spans="4:27" ht="13.5" thickBot="1" x14ac:dyDescent="0.25">
      <c r="D269" s="135" t="s">
        <v>308</v>
      </c>
      <c r="E269" s="136" t="s">
        <v>309</v>
      </c>
      <c r="F269" s="136"/>
      <c r="G269" s="89">
        <v>0</v>
      </c>
      <c r="H269" s="137">
        <v>0</v>
      </c>
      <c r="I269" s="89">
        <v>0</v>
      </c>
      <c r="J269" s="137">
        <v>0</v>
      </c>
      <c r="K269" s="89">
        <v>0</v>
      </c>
      <c r="L269" s="137">
        <v>0</v>
      </c>
      <c r="M269" s="89">
        <v>0</v>
      </c>
      <c r="N269" s="89">
        <v>0</v>
      </c>
      <c r="O269" s="138">
        <v>11452</v>
      </c>
      <c r="P269" s="89">
        <v>7992631.8201438803</v>
      </c>
      <c r="Q269" s="116" t="s">
        <v>310</v>
      </c>
      <c r="R269" s="116" t="s">
        <v>310</v>
      </c>
      <c r="S269" s="89"/>
      <c r="T269" s="139">
        <v>0</v>
      </c>
      <c r="U269" s="118">
        <v>0</v>
      </c>
      <c r="V269" s="118">
        <v>0</v>
      </c>
      <c r="W269" s="118">
        <v>0</v>
      </c>
      <c r="X269" s="140">
        <v>0</v>
      </c>
      <c r="Y269" s="75"/>
      <c r="Z269" s="109">
        <f t="shared" si="49"/>
        <v>11452</v>
      </c>
      <c r="AA269" s="9"/>
    </row>
    <row r="270" spans="4:27" x14ac:dyDescent="0.2">
      <c r="O270" s="1"/>
      <c r="X270" s="99"/>
      <c r="Y270" s="99"/>
      <c r="AA270" s="9"/>
    </row>
    <row r="271" spans="4:27" x14ac:dyDescent="0.2">
      <c r="E271"/>
      <c r="F271"/>
      <c r="G271" s="100"/>
      <c r="I271" s="100"/>
      <c r="J271" s="100"/>
      <c r="K271" s="1"/>
      <c r="L271" s="101"/>
      <c r="M271" s="1"/>
      <c r="N271" s="1"/>
      <c r="X271" s="99"/>
      <c r="Y271" s="99"/>
      <c r="AA271" s="9"/>
    </row>
    <row r="272" spans="4:27" x14ac:dyDescent="0.2">
      <c r="E272"/>
      <c r="F272"/>
      <c r="X272" s="11">
        <f>X258/4</f>
        <v>0</v>
      </c>
      <c r="Y272" s="10"/>
      <c r="AA272" s="9"/>
    </row>
    <row r="273" spans="5:27" x14ac:dyDescent="0.2">
      <c r="E273"/>
      <c r="F273"/>
      <c r="X273" s="102"/>
      <c r="Y273" s="102"/>
      <c r="AA273" s="9"/>
    </row>
    <row r="274" spans="5:27" x14ac:dyDescent="0.2">
      <c r="E274"/>
      <c r="F274"/>
      <c r="X274" s="102"/>
      <c r="Y274" s="102"/>
      <c r="AA274" s="9"/>
    </row>
    <row r="275" spans="5:27" x14ac:dyDescent="0.2">
      <c r="E275"/>
      <c r="F275"/>
      <c r="X275" s="102"/>
      <c r="Y275" s="102"/>
      <c r="AA275" s="9"/>
    </row>
    <row r="276" spans="5:27" x14ac:dyDescent="0.2">
      <c r="E276"/>
      <c r="F276"/>
      <c r="X276" s="102"/>
      <c r="Y276" s="102"/>
      <c r="AA276" s="9"/>
    </row>
    <row r="277" spans="5:27" x14ac:dyDescent="0.2">
      <c r="E277"/>
      <c r="F277"/>
      <c r="X277" s="102"/>
      <c r="Y277" s="102"/>
      <c r="AA277" s="9"/>
    </row>
    <row r="278" spans="5:27" x14ac:dyDescent="0.2">
      <c r="E278"/>
      <c r="F278"/>
      <c r="X278" s="102"/>
      <c r="Y278" s="102"/>
      <c r="AA278" s="9"/>
    </row>
    <row r="279" spans="5:27" x14ac:dyDescent="0.2">
      <c r="E279"/>
      <c r="F279"/>
      <c r="X279" s="102"/>
      <c r="Y279" s="102"/>
      <c r="AA279" s="9"/>
    </row>
    <row r="280" spans="5:27" x14ac:dyDescent="0.2">
      <c r="E280"/>
      <c r="F280"/>
      <c r="X280" s="102"/>
      <c r="Y280" s="102"/>
      <c r="AA280" s="9"/>
    </row>
    <row r="281" spans="5:27" x14ac:dyDescent="0.2">
      <c r="E281"/>
      <c r="F281"/>
      <c r="X281" s="102"/>
      <c r="Y281" s="102"/>
      <c r="AA281" s="9"/>
    </row>
    <row r="282" spans="5:27" x14ac:dyDescent="0.2">
      <c r="E282"/>
      <c r="F282"/>
      <c r="X282" s="102"/>
      <c r="Y282" s="102"/>
      <c r="AA282" s="9"/>
    </row>
    <row r="283" spans="5:27" x14ac:dyDescent="0.2">
      <c r="E283"/>
      <c r="F283"/>
      <c r="X283" s="102"/>
      <c r="Y283" s="102"/>
      <c r="AA283" s="9"/>
    </row>
    <row r="284" spans="5:27" x14ac:dyDescent="0.2">
      <c r="E284"/>
      <c r="F284"/>
      <c r="X284" s="102"/>
      <c r="Y284" s="102"/>
      <c r="AA284" s="9"/>
    </row>
    <row r="285" spans="5:27" x14ac:dyDescent="0.2">
      <c r="E285"/>
      <c r="F285"/>
      <c r="X285" s="102"/>
      <c r="Y285" s="102"/>
      <c r="AA285" s="9"/>
    </row>
    <row r="286" spans="5:27" x14ac:dyDescent="0.2">
      <c r="X286" s="102"/>
      <c r="Y286" s="102"/>
      <c r="AA286" s="9"/>
    </row>
    <row r="287" spans="5:27" x14ac:dyDescent="0.2">
      <c r="X287" s="102"/>
      <c r="Y287" s="102"/>
      <c r="AA287" s="9"/>
    </row>
    <row r="288" spans="5:27" x14ac:dyDescent="0.2">
      <c r="X288" s="102"/>
      <c r="Y288" s="102"/>
      <c r="AA288" s="9"/>
    </row>
    <row r="289" spans="24:27" x14ac:dyDescent="0.2">
      <c r="X289" s="102"/>
      <c r="Y289" s="102"/>
      <c r="AA289" s="9"/>
    </row>
    <row r="290" spans="24:27" x14ac:dyDescent="0.2">
      <c r="X290" s="102"/>
      <c r="Y290" s="102"/>
      <c r="AA290" s="9"/>
    </row>
    <row r="291" spans="24:27" x14ac:dyDescent="0.2">
      <c r="X291" s="102"/>
      <c r="Y291" s="102"/>
      <c r="AA291" s="9"/>
    </row>
    <row r="292" spans="24:27" x14ac:dyDescent="0.2">
      <c r="X292" s="102"/>
      <c r="Y292" s="102"/>
      <c r="AA292" s="9"/>
    </row>
    <row r="293" spans="24:27" x14ac:dyDescent="0.2">
      <c r="X293" s="102"/>
      <c r="Y293" s="102"/>
      <c r="AA293" s="9"/>
    </row>
    <row r="294" spans="24:27" x14ac:dyDescent="0.2">
      <c r="X294" s="102"/>
      <c r="Y294" s="102"/>
      <c r="AA294" s="9"/>
    </row>
    <row r="295" spans="24:27" x14ac:dyDescent="0.2">
      <c r="X295" s="102"/>
      <c r="Y295" s="102"/>
      <c r="AA295" s="9"/>
    </row>
    <row r="296" spans="24:27" x14ac:dyDescent="0.2">
      <c r="X296" s="102"/>
      <c r="Y296" s="102"/>
      <c r="AA296" s="9"/>
    </row>
    <row r="297" spans="24:27" x14ac:dyDescent="0.2">
      <c r="X297" s="102"/>
      <c r="Y297" s="102"/>
      <c r="AA297" s="9"/>
    </row>
    <row r="298" spans="24:27" x14ac:dyDescent="0.2">
      <c r="X298" s="102"/>
      <c r="Y298" s="102"/>
      <c r="AA298" s="9"/>
    </row>
    <row r="299" spans="24:27" x14ac:dyDescent="0.2">
      <c r="X299" s="102"/>
      <c r="Y299" s="102"/>
      <c r="AA299" s="9"/>
    </row>
    <row r="300" spans="24:27" x14ac:dyDescent="0.2">
      <c r="X300" s="102"/>
      <c r="Y300" s="102"/>
      <c r="AA300" s="9"/>
    </row>
    <row r="301" spans="24:27" x14ac:dyDescent="0.2">
      <c r="X301" s="102"/>
      <c r="Y301" s="102"/>
      <c r="AA301" s="9"/>
    </row>
    <row r="302" spans="24:27" x14ac:dyDescent="0.2">
      <c r="X302" s="102"/>
      <c r="Y302" s="102"/>
      <c r="AA302" s="9"/>
    </row>
    <row r="303" spans="24:27" x14ac:dyDescent="0.2">
      <c r="X303" s="102"/>
      <c r="Y303" s="102"/>
      <c r="AA303" s="9"/>
    </row>
    <row r="304" spans="24:27" x14ac:dyDescent="0.2">
      <c r="X304" s="102"/>
      <c r="Y304" s="102"/>
      <c r="AA304" s="9"/>
    </row>
    <row r="305" spans="24:27" x14ac:dyDescent="0.2">
      <c r="X305" s="102"/>
      <c r="Y305" s="102"/>
      <c r="AA305" s="9"/>
    </row>
    <row r="306" spans="24:27" x14ac:dyDescent="0.2">
      <c r="X306" s="102"/>
      <c r="Y306" s="102"/>
      <c r="AA306" s="9"/>
    </row>
    <row r="307" spans="24:27" x14ac:dyDescent="0.2">
      <c r="X307" s="102"/>
      <c r="Y307" s="102"/>
      <c r="AA307" s="9"/>
    </row>
    <row r="308" spans="24:27" x14ac:dyDescent="0.2">
      <c r="X308" s="102"/>
      <c r="Y308" s="102"/>
      <c r="AA308" s="9"/>
    </row>
    <row r="309" spans="24:27" x14ac:dyDescent="0.2">
      <c r="X309" s="102"/>
      <c r="Y309" s="102"/>
      <c r="AA309" s="9"/>
    </row>
    <row r="310" spans="24:27" x14ac:dyDescent="0.2">
      <c r="X310" s="102"/>
      <c r="Y310" s="102"/>
      <c r="AA310" s="9"/>
    </row>
    <row r="311" spans="24:27" x14ac:dyDescent="0.2">
      <c r="X311" s="102"/>
      <c r="Y311" s="102"/>
      <c r="AA311" s="9"/>
    </row>
    <row r="312" spans="24:27" x14ac:dyDescent="0.2">
      <c r="X312" s="102"/>
      <c r="Y312" s="102"/>
      <c r="AA312" s="9"/>
    </row>
    <row r="313" spans="24:27" x14ac:dyDescent="0.2">
      <c r="X313" s="102"/>
      <c r="Y313" s="102"/>
      <c r="AA313" s="9"/>
    </row>
    <row r="314" spans="24:27" x14ac:dyDescent="0.2">
      <c r="X314" s="102"/>
      <c r="Y314" s="102"/>
      <c r="AA314" s="9"/>
    </row>
    <row r="315" spans="24:27" x14ac:dyDescent="0.2">
      <c r="X315" s="102"/>
      <c r="Y315" s="102"/>
      <c r="AA315" s="9"/>
    </row>
    <row r="316" spans="24:27" x14ac:dyDescent="0.2">
      <c r="X316" s="102"/>
      <c r="Y316" s="102"/>
      <c r="AA316" s="9"/>
    </row>
    <row r="317" spans="24:27" x14ac:dyDescent="0.2">
      <c r="X317" s="102"/>
      <c r="Y317" s="102"/>
      <c r="AA317" s="9"/>
    </row>
    <row r="318" spans="24:27" x14ac:dyDescent="0.2">
      <c r="X318" s="102"/>
      <c r="Y318" s="102"/>
      <c r="AA318" s="9"/>
    </row>
    <row r="319" spans="24:27" x14ac:dyDescent="0.2">
      <c r="X319" s="102"/>
      <c r="Y319" s="102"/>
      <c r="AA319" s="9"/>
    </row>
    <row r="320" spans="24:27" x14ac:dyDescent="0.2">
      <c r="X320" s="102"/>
      <c r="Y320" s="102"/>
      <c r="AA320" s="9"/>
    </row>
    <row r="321" spans="24:27" x14ac:dyDescent="0.2">
      <c r="X321" s="102"/>
      <c r="Y321" s="102"/>
      <c r="AA321" s="9"/>
    </row>
    <row r="322" spans="24:27" x14ac:dyDescent="0.2">
      <c r="X322" s="102"/>
      <c r="Y322" s="102"/>
      <c r="AA322" s="9"/>
    </row>
    <row r="323" spans="24:27" x14ac:dyDescent="0.2">
      <c r="X323" s="102"/>
      <c r="Y323" s="102"/>
      <c r="AA323" s="9"/>
    </row>
    <row r="324" spans="24:27" x14ac:dyDescent="0.2">
      <c r="X324" s="102"/>
      <c r="Y324" s="102"/>
      <c r="AA324" s="9"/>
    </row>
    <row r="325" spans="24:27" x14ac:dyDescent="0.2">
      <c r="X325" s="102"/>
      <c r="Y325" s="102"/>
      <c r="AA325" s="9"/>
    </row>
    <row r="326" spans="24:27" x14ac:dyDescent="0.2">
      <c r="X326" s="102"/>
      <c r="Y326" s="102"/>
      <c r="AA326" s="9"/>
    </row>
    <row r="327" spans="24:27" x14ac:dyDescent="0.2">
      <c r="X327" s="102"/>
      <c r="Y327" s="102"/>
      <c r="AA327" s="9"/>
    </row>
    <row r="328" spans="24:27" x14ac:dyDescent="0.2">
      <c r="X328" s="102"/>
      <c r="Y328" s="102"/>
      <c r="AA328" s="9"/>
    </row>
    <row r="329" spans="24:27" x14ac:dyDescent="0.2">
      <c r="X329" s="102"/>
      <c r="Y329" s="102"/>
      <c r="AA329" s="9"/>
    </row>
    <row r="330" spans="24:27" x14ac:dyDescent="0.2">
      <c r="X330" s="102"/>
      <c r="Y330" s="102"/>
      <c r="AA330" s="9"/>
    </row>
    <row r="331" spans="24:27" x14ac:dyDescent="0.2">
      <c r="X331" s="102"/>
      <c r="Y331" s="102"/>
      <c r="AA331" s="9"/>
    </row>
    <row r="332" spans="24:27" x14ac:dyDescent="0.2">
      <c r="X332" s="102"/>
      <c r="Y332" s="102"/>
      <c r="AA332" s="9"/>
    </row>
    <row r="333" spans="24:27" x14ac:dyDescent="0.2">
      <c r="X333" s="102"/>
      <c r="Y333" s="102"/>
      <c r="AA333" s="9"/>
    </row>
    <row r="334" spans="24:27" x14ac:dyDescent="0.2">
      <c r="X334" s="102"/>
      <c r="Y334" s="102"/>
      <c r="AA334" s="9"/>
    </row>
    <row r="335" spans="24:27" x14ac:dyDescent="0.2">
      <c r="X335" s="102"/>
      <c r="Y335" s="102"/>
      <c r="AA335" s="9"/>
    </row>
    <row r="336" spans="24:27" x14ac:dyDescent="0.2">
      <c r="X336" s="102"/>
      <c r="Y336" s="102"/>
      <c r="AA336" s="9"/>
    </row>
    <row r="337" spans="24:27" x14ac:dyDescent="0.2">
      <c r="X337" s="102"/>
      <c r="Y337" s="102"/>
      <c r="AA337" s="9"/>
    </row>
    <row r="338" spans="24:27" x14ac:dyDescent="0.2">
      <c r="X338" s="102"/>
      <c r="Y338" s="102"/>
      <c r="AA338" s="9"/>
    </row>
    <row r="339" spans="24:27" x14ac:dyDescent="0.2">
      <c r="X339" s="102"/>
      <c r="Y339" s="102"/>
      <c r="AA339" s="9"/>
    </row>
    <row r="340" spans="24:27" x14ac:dyDescent="0.2">
      <c r="X340" s="102"/>
      <c r="Y340" s="102"/>
      <c r="AA340" s="9"/>
    </row>
    <row r="341" spans="24:27" x14ac:dyDescent="0.2">
      <c r="X341" s="102"/>
      <c r="Y341" s="102"/>
      <c r="AA341" s="9"/>
    </row>
    <row r="342" spans="24:27" x14ac:dyDescent="0.2">
      <c r="X342" s="102"/>
      <c r="Y342" s="102"/>
      <c r="AA342" s="9"/>
    </row>
    <row r="343" spans="24:27" x14ac:dyDescent="0.2">
      <c r="X343" s="102"/>
      <c r="Y343" s="102"/>
      <c r="AA343" s="9"/>
    </row>
    <row r="344" spans="24:27" x14ac:dyDescent="0.2">
      <c r="X344" s="102"/>
      <c r="Y344" s="102"/>
      <c r="AA344" s="9"/>
    </row>
    <row r="345" spans="24:27" x14ac:dyDescent="0.2">
      <c r="X345" s="102"/>
      <c r="Y345" s="102"/>
      <c r="AA345" s="9"/>
    </row>
    <row r="346" spans="24:27" x14ac:dyDescent="0.2">
      <c r="X346" s="102"/>
      <c r="Y346" s="102"/>
      <c r="AA346" s="9"/>
    </row>
    <row r="347" spans="24:27" x14ac:dyDescent="0.2">
      <c r="X347" s="102"/>
      <c r="Y347" s="102"/>
      <c r="AA347" s="9"/>
    </row>
    <row r="348" spans="24:27" x14ac:dyDescent="0.2">
      <c r="X348" s="102"/>
      <c r="Y348" s="102"/>
      <c r="AA348" s="9"/>
    </row>
    <row r="349" spans="24:27" x14ac:dyDescent="0.2">
      <c r="X349" s="102"/>
      <c r="Y349" s="102"/>
      <c r="AA349" s="9"/>
    </row>
    <row r="350" spans="24:27" x14ac:dyDescent="0.2">
      <c r="X350" s="102"/>
      <c r="Y350" s="102"/>
      <c r="AA350" s="9"/>
    </row>
    <row r="351" spans="24:27" x14ac:dyDescent="0.2">
      <c r="X351" s="102"/>
      <c r="Y351" s="102"/>
      <c r="AA351" s="9"/>
    </row>
    <row r="352" spans="24:27" x14ac:dyDescent="0.2">
      <c r="X352" s="102"/>
      <c r="Y352" s="102"/>
      <c r="AA352" s="9"/>
    </row>
    <row r="353" spans="24:27" x14ac:dyDescent="0.2">
      <c r="X353" s="102"/>
      <c r="Y353" s="102"/>
      <c r="AA353" s="9"/>
    </row>
    <row r="354" spans="24:27" x14ac:dyDescent="0.2">
      <c r="X354" s="102"/>
      <c r="Y354" s="102"/>
      <c r="AA354" s="9"/>
    </row>
    <row r="355" spans="24:27" x14ac:dyDescent="0.2">
      <c r="X355" s="102"/>
      <c r="Y355" s="102"/>
      <c r="AA355" s="9"/>
    </row>
    <row r="356" spans="24:27" x14ac:dyDescent="0.2">
      <c r="X356" s="102"/>
      <c r="Y356" s="102"/>
      <c r="AA356" s="9"/>
    </row>
    <row r="357" spans="24:27" x14ac:dyDescent="0.2">
      <c r="X357" s="102"/>
      <c r="Y357" s="102"/>
      <c r="AA357" s="9"/>
    </row>
    <row r="358" spans="24:27" x14ac:dyDescent="0.2">
      <c r="X358" s="102"/>
      <c r="Y358" s="102"/>
      <c r="AA358" s="9"/>
    </row>
    <row r="359" spans="24:27" x14ac:dyDescent="0.2">
      <c r="X359" s="102"/>
      <c r="Y359" s="102"/>
      <c r="AA359" s="9"/>
    </row>
    <row r="360" spans="24:27" x14ac:dyDescent="0.2">
      <c r="X360" s="102"/>
      <c r="Y360" s="102"/>
      <c r="AA360" s="9"/>
    </row>
    <row r="361" spans="24:27" x14ac:dyDescent="0.2">
      <c r="X361" s="102"/>
      <c r="Y361" s="102"/>
      <c r="AA361" s="9"/>
    </row>
    <row r="362" spans="24:27" x14ac:dyDescent="0.2">
      <c r="X362" s="102"/>
      <c r="Y362" s="102"/>
      <c r="AA362" s="9"/>
    </row>
    <row r="363" spans="24:27" x14ac:dyDescent="0.2">
      <c r="X363" s="102"/>
      <c r="Y363" s="102"/>
      <c r="AA363" s="9"/>
    </row>
    <row r="364" spans="24:27" x14ac:dyDescent="0.2">
      <c r="X364" s="102"/>
      <c r="Y364" s="102"/>
      <c r="AA364" s="9"/>
    </row>
    <row r="365" spans="24:27" x14ac:dyDescent="0.2">
      <c r="X365" s="102"/>
      <c r="Y365" s="102"/>
      <c r="AA365" s="9"/>
    </row>
    <row r="366" spans="24:27" x14ac:dyDescent="0.2">
      <c r="X366" s="102"/>
      <c r="Y366" s="102"/>
      <c r="AA366" s="9"/>
    </row>
    <row r="367" spans="24:27" x14ac:dyDescent="0.2">
      <c r="X367" s="103"/>
      <c r="Y367" s="103"/>
      <c r="AA367" s="9"/>
    </row>
    <row r="368" spans="24:27" x14ac:dyDescent="0.2">
      <c r="X368" s="103"/>
      <c r="Y368" s="103"/>
      <c r="AA368" s="9"/>
    </row>
    <row r="369" spans="24:25" x14ac:dyDescent="0.2">
      <c r="X369" s="103"/>
      <c r="Y369" s="103"/>
    </row>
    <row r="370" spans="24:25" x14ac:dyDescent="0.2">
      <c r="X370" s="103"/>
      <c r="Y370" s="103"/>
    </row>
    <row r="371" spans="24:25" x14ac:dyDescent="0.2">
      <c r="X371" s="103"/>
      <c r="Y371" s="103"/>
    </row>
    <row r="372" spans="24:25" x14ac:dyDescent="0.2">
      <c r="X372" s="103"/>
      <c r="Y372" s="103"/>
    </row>
    <row r="373" spans="24:25" x14ac:dyDescent="0.2">
      <c r="X373" s="103"/>
      <c r="Y373" s="103"/>
    </row>
    <row r="374" spans="24:25" x14ac:dyDescent="0.2">
      <c r="X374" s="103"/>
      <c r="Y374" s="103"/>
    </row>
    <row r="375" spans="24:25" x14ac:dyDescent="0.2">
      <c r="X375" s="103"/>
      <c r="Y375" s="103"/>
    </row>
    <row r="376" spans="24:25" x14ac:dyDescent="0.2">
      <c r="X376" s="103"/>
      <c r="Y376" s="103"/>
    </row>
    <row r="377" spans="24:25" x14ac:dyDescent="0.2">
      <c r="X377" s="103"/>
      <c r="Y377" s="103"/>
    </row>
    <row r="378" spans="24:25" x14ac:dyDescent="0.2">
      <c r="X378" s="103"/>
      <c r="Y378" s="103"/>
    </row>
    <row r="379" spans="24:25" x14ac:dyDescent="0.2">
      <c r="X379" s="103"/>
      <c r="Y379" s="103"/>
    </row>
    <row r="380" spans="24:25" x14ac:dyDescent="0.2">
      <c r="X380" s="103"/>
      <c r="Y380" s="103"/>
    </row>
    <row r="381" spans="24:25" x14ac:dyDescent="0.2">
      <c r="X381" s="103"/>
      <c r="Y381" s="103"/>
    </row>
    <row r="382" spans="24:25" x14ac:dyDescent="0.2">
      <c r="X382" s="103"/>
      <c r="Y382" s="103"/>
    </row>
    <row r="383" spans="24:25" x14ac:dyDescent="0.2">
      <c r="X383" s="103"/>
      <c r="Y383" s="103"/>
    </row>
    <row r="384" spans="24:25" x14ac:dyDescent="0.2">
      <c r="X384" s="103"/>
      <c r="Y384" s="103"/>
    </row>
    <row r="385" spans="24:25" x14ac:dyDescent="0.2">
      <c r="X385" s="103"/>
      <c r="Y385" s="103"/>
    </row>
    <row r="386" spans="24:25" x14ac:dyDescent="0.2">
      <c r="X386" s="103"/>
      <c r="Y386" s="103"/>
    </row>
    <row r="387" spans="24:25" x14ac:dyDescent="0.2">
      <c r="X387" s="103"/>
      <c r="Y387" s="103"/>
    </row>
    <row r="388" spans="24:25" x14ac:dyDescent="0.2">
      <c r="X388" s="103"/>
      <c r="Y388" s="103"/>
    </row>
    <row r="389" spans="24:25" x14ac:dyDescent="0.2">
      <c r="X389" s="103"/>
      <c r="Y389" s="103"/>
    </row>
    <row r="390" spans="24:25" x14ac:dyDescent="0.2">
      <c r="X390" s="103"/>
      <c r="Y390" s="103"/>
    </row>
    <row r="391" spans="24:25" x14ac:dyDescent="0.2">
      <c r="X391" s="103"/>
      <c r="Y391" s="103"/>
    </row>
    <row r="392" spans="24:25" x14ac:dyDescent="0.2">
      <c r="X392" s="103"/>
      <c r="Y392" s="103"/>
    </row>
    <row r="393" spans="24:25" x14ac:dyDescent="0.2">
      <c r="X393" s="103"/>
      <c r="Y393" s="103"/>
    </row>
    <row r="394" spans="24:25" x14ac:dyDescent="0.2">
      <c r="X394" s="103"/>
      <c r="Y394" s="103"/>
    </row>
    <row r="395" spans="24:25" x14ac:dyDescent="0.2">
      <c r="X395" s="103"/>
      <c r="Y395" s="103"/>
    </row>
    <row r="396" spans="24:25" x14ac:dyDescent="0.2">
      <c r="X396" s="103"/>
      <c r="Y396" s="103"/>
    </row>
    <row r="397" spans="24:25" x14ac:dyDescent="0.2">
      <c r="X397" s="103"/>
      <c r="Y397" s="103"/>
    </row>
    <row r="398" spans="24:25" x14ac:dyDescent="0.2">
      <c r="X398" s="103"/>
      <c r="Y398" s="103"/>
    </row>
    <row r="399" spans="24:25" x14ac:dyDescent="0.2">
      <c r="X399" s="103"/>
      <c r="Y399" s="103"/>
    </row>
    <row r="400" spans="24:25" x14ac:dyDescent="0.2">
      <c r="X400" s="103"/>
      <c r="Y400" s="103"/>
    </row>
    <row r="401" spans="24:25" x14ac:dyDescent="0.2">
      <c r="X401" s="103"/>
      <c r="Y401" s="103"/>
    </row>
    <row r="402" spans="24:25" x14ac:dyDescent="0.2">
      <c r="X402" s="103"/>
      <c r="Y402" s="103"/>
    </row>
    <row r="403" spans="24:25" x14ac:dyDescent="0.2">
      <c r="X403" s="103"/>
      <c r="Y403" s="103"/>
    </row>
    <row r="404" spans="24:25" x14ac:dyDescent="0.2">
      <c r="X404" s="103"/>
      <c r="Y404" s="103"/>
    </row>
    <row r="405" spans="24:25" x14ac:dyDescent="0.2">
      <c r="X405" s="103"/>
      <c r="Y405" s="103"/>
    </row>
    <row r="406" spans="24:25" x14ac:dyDescent="0.2">
      <c r="X406" s="103"/>
      <c r="Y406" s="103"/>
    </row>
    <row r="407" spans="24:25" x14ac:dyDescent="0.2">
      <c r="X407" s="103"/>
      <c r="Y407" s="103"/>
    </row>
    <row r="408" spans="24:25" x14ac:dyDescent="0.2">
      <c r="X408" s="103"/>
      <c r="Y408" s="103"/>
    </row>
    <row r="409" spans="24:25" x14ac:dyDescent="0.2">
      <c r="X409" s="103"/>
      <c r="Y409" s="103"/>
    </row>
    <row r="410" spans="24:25" x14ac:dyDescent="0.2">
      <c r="X410" s="103"/>
      <c r="Y410" s="103"/>
    </row>
    <row r="411" spans="24:25" x14ac:dyDescent="0.2">
      <c r="X411" s="103"/>
      <c r="Y411" s="103"/>
    </row>
    <row r="412" spans="24:25" x14ac:dyDescent="0.2">
      <c r="X412" s="103"/>
      <c r="Y412" s="103"/>
    </row>
    <row r="413" spans="24:25" x14ac:dyDescent="0.2">
      <c r="X413" s="103"/>
      <c r="Y413" s="103"/>
    </row>
    <row r="414" spans="24:25" x14ac:dyDescent="0.2">
      <c r="X414" s="103"/>
      <c r="Y414" s="103"/>
    </row>
    <row r="415" spans="24:25" x14ac:dyDescent="0.2">
      <c r="X415" s="103"/>
      <c r="Y415" s="103"/>
    </row>
    <row r="416" spans="24:25" x14ac:dyDescent="0.2">
      <c r="X416" s="103"/>
      <c r="Y416" s="103"/>
    </row>
    <row r="417" spans="24:25" x14ac:dyDescent="0.2">
      <c r="X417" s="103"/>
      <c r="Y417" s="103"/>
    </row>
    <row r="418" spans="24:25" x14ac:dyDescent="0.2">
      <c r="X418" s="103"/>
      <c r="Y418" s="103"/>
    </row>
    <row r="419" spans="24:25" x14ac:dyDescent="0.2">
      <c r="X419" s="103"/>
      <c r="Y419" s="103"/>
    </row>
    <row r="420" spans="24:25" x14ac:dyDescent="0.2">
      <c r="X420" s="103"/>
      <c r="Y420" s="103"/>
    </row>
    <row r="421" spans="24:25" x14ac:dyDescent="0.2">
      <c r="X421" s="103"/>
      <c r="Y421" s="103"/>
    </row>
    <row r="422" spans="24:25" x14ac:dyDescent="0.2">
      <c r="X422" s="103"/>
      <c r="Y422" s="103"/>
    </row>
    <row r="423" spans="24:25" x14ac:dyDescent="0.2">
      <c r="X423" s="103"/>
      <c r="Y423" s="103"/>
    </row>
    <row r="424" spans="24:25" x14ac:dyDescent="0.2">
      <c r="X424" s="103"/>
      <c r="Y424" s="103"/>
    </row>
    <row r="425" spans="24:25" x14ac:dyDescent="0.2">
      <c r="X425" s="103"/>
      <c r="Y425" s="103"/>
    </row>
    <row r="426" spans="24:25" x14ac:dyDescent="0.2">
      <c r="X426" s="103"/>
      <c r="Y426" s="103"/>
    </row>
    <row r="427" spans="24:25" x14ac:dyDescent="0.2">
      <c r="X427" s="103"/>
      <c r="Y427" s="103"/>
    </row>
    <row r="428" spans="24:25" x14ac:dyDescent="0.2">
      <c r="X428" s="103"/>
      <c r="Y428" s="103"/>
    </row>
    <row r="429" spans="24:25" x14ac:dyDescent="0.2">
      <c r="X429" s="103"/>
      <c r="Y429" s="103"/>
    </row>
    <row r="430" spans="24:25" x14ac:dyDescent="0.2">
      <c r="X430" s="103"/>
      <c r="Y430" s="103"/>
    </row>
    <row r="431" spans="24:25" x14ac:dyDescent="0.2">
      <c r="X431" s="103"/>
      <c r="Y431" s="103"/>
    </row>
    <row r="432" spans="24:25" x14ac:dyDescent="0.2">
      <c r="X432" s="103"/>
      <c r="Y432" s="103"/>
    </row>
    <row r="433" spans="24:25" x14ac:dyDescent="0.2">
      <c r="X433" s="103"/>
      <c r="Y433" s="103"/>
    </row>
    <row r="434" spans="24:25" x14ac:dyDescent="0.2">
      <c r="X434" s="103"/>
      <c r="Y434" s="103"/>
    </row>
    <row r="435" spans="24:25" x14ac:dyDescent="0.2">
      <c r="X435" s="103"/>
      <c r="Y435" s="103"/>
    </row>
    <row r="436" spans="24:25" x14ac:dyDescent="0.2">
      <c r="X436" s="103"/>
      <c r="Y436" s="103"/>
    </row>
    <row r="437" spans="24:25" x14ac:dyDescent="0.2">
      <c r="X437" s="103"/>
      <c r="Y437" s="103"/>
    </row>
    <row r="438" spans="24:25" x14ac:dyDescent="0.2">
      <c r="X438" s="103"/>
      <c r="Y438" s="103"/>
    </row>
    <row r="439" spans="24:25" x14ac:dyDescent="0.2">
      <c r="X439" s="103"/>
      <c r="Y439" s="103"/>
    </row>
    <row r="440" spans="24:25" x14ac:dyDescent="0.2">
      <c r="X440" s="103"/>
      <c r="Y440" s="103"/>
    </row>
    <row r="441" spans="24:25" x14ac:dyDescent="0.2">
      <c r="X441" s="103"/>
      <c r="Y441" s="103"/>
    </row>
    <row r="442" spans="24:25" x14ac:dyDescent="0.2">
      <c r="X442" s="103"/>
      <c r="Y442" s="103"/>
    </row>
    <row r="443" spans="24:25" x14ac:dyDescent="0.2">
      <c r="X443" s="103"/>
      <c r="Y443" s="103"/>
    </row>
    <row r="444" spans="24:25" x14ac:dyDescent="0.2">
      <c r="X444" s="103"/>
      <c r="Y444" s="103"/>
    </row>
    <row r="445" spans="24:25" x14ac:dyDescent="0.2">
      <c r="X445" s="103"/>
      <c r="Y445" s="103"/>
    </row>
    <row r="446" spans="24:25" x14ac:dyDescent="0.2">
      <c r="X446" s="103"/>
      <c r="Y446" s="103"/>
    </row>
    <row r="447" spans="24:25" x14ac:dyDescent="0.2">
      <c r="X447" s="103"/>
      <c r="Y447" s="103"/>
    </row>
    <row r="448" spans="24:25" x14ac:dyDescent="0.2">
      <c r="X448" s="103"/>
      <c r="Y448" s="103"/>
    </row>
    <row r="449" spans="24:25" x14ac:dyDescent="0.2">
      <c r="X449" s="103"/>
      <c r="Y449" s="103"/>
    </row>
    <row r="450" spans="24:25" x14ac:dyDescent="0.2">
      <c r="X450" s="103"/>
      <c r="Y450" s="103"/>
    </row>
    <row r="451" spans="24:25" x14ac:dyDescent="0.2">
      <c r="X451" s="103"/>
      <c r="Y451" s="103"/>
    </row>
    <row r="452" spans="24:25" x14ac:dyDescent="0.2">
      <c r="X452" s="103"/>
      <c r="Y452" s="103"/>
    </row>
    <row r="453" spans="24:25" x14ac:dyDescent="0.2">
      <c r="X453" s="103"/>
      <c r="Y453" s="103"/>
    </row>
    <row r="454" spans="24:25" x14ac:dyDescent="0.2">
      <c r="X454" s="103"/>
      <c r="Y454" s="103"/>
    </row>
    <row r="455" spans="24:25" x14ac:dyDescent="0.2">
      <c r="X455" s="103"/>
      <c r="Y455" s="103"/>
    </row>
    <row r="456" spans="24:25" x14ac:dyDescent="0.2">
      <c r="X456" s="103"/>
      <c r="Y456" s="103"/>
    </row>
    <row r="457" spans="24:25" x14ac:dyDescent="0.2">
      <c r="X457" s="103"/>
      <c r="Y457" s="103"/>
    </row>
    <row r="458" spans="24:25" x14ac:dyDescent="0.2">
      <c r="X458" s="103"/>
      <c r="Y458" s="103"/>
    </row>
    <row r="459" spans="24:25" x14ac:dyDescent="0.2">
      <c r="X459" s="103"/>
      <c r="Y459" s="103"/>
    </row>
    <row r="460" spans="24:25" x14ac:dyDescent="0.2">
      <c r="X460" s="103"/>
      <c r="Y460" s="103"/>
    </row>
    <row r="461" spans="24:25" x14ac:dyDescent="0.2">
      <c r="X461" s="103"/>
      <c r="Y461" s="103"/>
    </row>
    <row r="462" spans="24:25" x14ac:dyDescent="0.2">
      <c r="X462" s="103"/>
      <c r="Y462" s="103"/>
    </row>
    <row r="463" spans="24:25" x14ac:dyDescent="0.2">
      <c r="X463" s="103"/>
      <c r="Y463" s="103"/>
    </row>
    <row r="464" spans="24:25" x14ac:dyDescent="0.2">
      <c r="X464" s="103"/>
      <c r="Y464" s="103"/>
    </row>
    <row r="465" spans="24:25" x14ac:dyDescent="0.2">
      <c r="X465" s="103"/>
      <c r="Y465" s="103"/>
    </row>
    <row r="466" spans="24:25" x14ac:dyDescent="0.2">
      <c r="X466" s="103"/>
      <c r="Y466" s="103"/>
    </row>
    <row r="467" spans="24:25" x14ac:dyDescent="0.2">
      <c r="X467" s="103"/>
      <c r="Y467" s="103"/>
    </row>
    <row r="468" spans="24:25" x14ac:dyDescent="0.2">
      <c r="X468" s="103"/>
      <c r="Y468" s="103"/>
    </row>
    <row r="469" spans="24:25" x14ac:dyDescent="0.2">
      <c r="X469" s="103"/>
      <c r="Y469" s="103"/>
    </row>
    <row r="470" spans="24:25" x14ac:dyDescent="0.2">
      <c r="X470" s="103"/>
      <c r="Y470" s="103"/>
    </row>
    <row r="471" spans="24:25" x14ac:dyDescent="0.2">
      <c r="X471" s="103"/>
      <c r="Y471" s="103"/>
    </row>
    <row r="472" spans="24:25" x14ac:dyDescent="0.2">
      <c r="X472" s="103"/>
      <c r="Y472" s="103"/>
    </row>
    <row r="473" spans="24:25" x14ac:dyDescent="0.2">
      <c r="X473" s="103"/>
      <c r="Y473" s="103"/>
    </row>
    <row r="474" spans="24:25" x14ac:dyDescent="0.2">
      <c r="X474" s="103"/>
      <c r="Y474" s="103"/>
    </row>
    <row r="475" spans="24:25" x14ac:dyDescent="0.2">
      <c r="X475" s="103"/>
      <c r="Y475" s="103"/>
    </row>
    <row r="476" spans="24:25" x14ac:dyDescent="0.2">
      <c r="X476" s="103"/>
      <c r="Y476" s="103"/>
    </row>
    <row r="477" spans="24:25" x14ac:dyDescent="0.2">
      <c r="X477" s="103"/>
      <c r="Y477" s="103"/>
    </row>
    <row r="478" spans="24:25" x14ac:dyDescent="0.2">
      <c r="X478" s="103"/>
      <c r="Y478" s="103"/>
    </row>
  </sheetData>
  <autoFilter ref="A8:AA269" xr:uid="{00000000-0001-0000-0800-000000000000}"/>
  <mergeCells count="20">
    <mergeCell ref="Z3:Z5"/>
    <mergeCell ref="Q4:R4"/>
    <mergeCell ref="Q5:Q6"/>
    <mergeCell ref="R5:R6"/>
    <mergeCell ref="N3:N5"/>
    <mergeCell ref="P3:S3"/>
    <mergeCell ref="U3:U5"/>
    <mergeCell ref="V3:V4"/>
    <mergeCell ref="W3:W5"/>
    <mergeCell ref="X3:X5"/>
    <mergeCell ref="D2:E5"/>
    <mergeCell ref="F2:N2"/>
    <mergeCell ref="O2:O5"/>
    <mergeCell ref="P2:S2"/>
    <mergeCell ref="T2:T5"/>
    <mergeCell ref="U2:W2"/>
    <mergeCell ref="F3:G3"/>
    <mergeCell ref="H3:I3"/>
    <mergeCell ref="J3:K3"/>
    <mergeCell ref="L3:M3"/>
  </mergeCells>
  <pageMargins left="0.63" right="0.26" top="0.68" bottom="0.56999999999999995" header="0.3" footer="0.3"/>
  <pageSetup scale="40" fitToHeight="0" orientation="landscape" r:id="rId1"/>
  <headerFooter>
    <oddHeader xml:space="preserve">&amp;LBased on 2022-23 ADM as of 3/1/2024
&amp;C&amp;11New Hampshire Department of Education
Division of Education Analytics and Resources
Bureau of School Finance
Municipal Summary of Adequacy Aid - Final April 2024&amp;R&amp;K0000004/1/2024&amp;K01+000
</oddHeader>
    <oddFooter>&amp;C&amp;9page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FY2024 Muni Rpt</vt:lpstr>
      <vt:lpstr>'FY2024 Muni Rpt'!Print_Area</vt:lpstr>
      <vt:lpstr>'FY2024 Muni Rpt'!Print_Titles</vt:lpstr>
    </vt:vector>
  </TitlesOfParts>
  <Company>State of New Hampshire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Manganiello, Mark</dc:creator>
  <cp:lastModifiedBy>Manganiello, Mark</cp:lastModifiedBy>
  <dcterms:created xsi:type="dcterms:W3CDTF">2024-03-25T17:16:39Z</dcterms:created>
  <dcterms:modified xsi:type="dcterms:W3CDTF">2024-03-29T12:47:59Z</dcterms:modified>
</cp:coreProperties>
</file>