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iana.C.Krol\Documents\DOE Web\"/>
    </mc:Choice>
  </mc:AlternateContent>
  <xr:revisionPtr revIDLastSave="0" documentId="8_{986066A7-177B-40A0-A75B-B8FEEF5A04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Y22 Charter Actual" sheetId="2" r:id="rId1"/>
  </sheets>
  <externalReferences>
    <externalReference r:id="rId2"/>
    <externalReference r:id="rId3"/>
  </externalReferences>
  <definedNames>
    <definedName name="___dfadf" localSheetId="0">#REF!</definedName>
    <definedName name="___dfadf">#REF!</definedName>
    <definedName name="__123Graph_A" localSheetId="0" hidden="1">'[1]VALUES 2018'!#REF!</definedName>
    <definedName name="__123Graph_A" hidden="1">'[1]VALUES 2018'!#REF!</definedName>
    <definedName name="_D_" localSheetId="0">'[1]VALUES 2018'!#REF!</definedName>
    <definedName name="_D_">'[1]VALUES 2018'!#REF!</definedName>
    <definedName name="_E_" localSheetId="0">'[1]VALUES 2018'!#REF!</definedName>
    <definedName name="_E_">'[1]VALUES 2018'!#REF!</definedName>
    <definedName name="_xlnm._FilterDatabase" localSheetId="0" hidden="1">'FY22 Charter Actual'!$A$10:$S$40</definedName>
    <definedName name="_P_" localSheetId="0">'[1]VALUES 2018'!#REF!</definedName>
    <definedName name="_P_">'[1]VALUES 2018'!#REF!</definedName>
    <definedName name="_S_" localSheetId="0">'[1]VALUES 2018'!#REF!</definedName>
    <definedName name="_S_">'[1]VALUES 2018'!#REF!</definedName>
    <definedName name="adfadfa" localSheetId="0">#REF!</definedName>
    <definedName name="adfadfa">#REF!</definedName>
    <definedName name="blah">'[1]VALUES 2018'!#REF!</definedName>
    <definedName name="dafd">#REF!</definedName>
    <definedName name="dafdasfa" localSheetId="0">'[1]VALUES 2018'!#REF!</definedName>
    <definedName name="dafdasfa">'[1]VALUES 2018'!#REF!</definedName>
    <definedName name="dkafjdkj" localSheetId="0">'[1]VALUES 2018'!#REF!</definedName>
    <definedName name="dkafjdkj">'[1]VALUES 2018'!#REF!</definedName>
    <definedName name="FY21charter">#REF!</definedName>
    <definedName name="PRINT" localSheetId="0">#REF!</definedName>
    <definedName name="PRINT">#REF!</definedName>
    <definedName name="_xlnm.Print_Area" localSheetId="0">'FY22 Charter Actual'!$E$3:$U$41</definedName>
    <definedName name="_xlnm.Print_Titles" localSheetId="0">'FY22 Charter Actual'!$F:$F,'FY22 Charter Actual'!$4:$9</definedName>
    <definedName name="PRINT3" localSheetId="0">#REF!</definedName>
    <definedName name="PRINT3">#REF!</definedName>
    <definedName name="Sandy">'[2]BASIC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2" l="1"/>
  <c r="N17" i="2"/>
  <c r="L17" i="2"/>
  <c r="J17" i="2"/>
  <c r="P29" i="2"/>
  <c r="N29" i="2"/>
  <c r="L29" i="2"/>
  <c r="J29" i="2"/>
  <c r="H17" i="2" l="1"/>
  <c r="Q17" i="2" l="1"/>
  <c r="H29" i="2"/>
  <c r="R29" i="2"/>
  <c r="R17" i="2"/>
  <c r="S17" i="2" l="1"/>
  <c r="T17" i="2" s="1"/>
  <c r="Q29" i="2"/>
  <c r="S29" i="2" s="1"/>
  <c r="T29" i="2" s="1"/>
  <c r="R36" i="2" l="1"/>
  <c r="P36" i="2"/>
  <c r="N36" i="2"/>
  <c r="L18" i="2"/>
  <c r="L19" i="2"/>
  <c r="L25" i="2"/>
  <c r="L15" i="2"/>
  <c r="L16" i="2"/>
  <c r="L10" i="2" l="1"/>
  <c r="L23" i="2"/>
  <c r="L37" i="2"/>
  <c r="L14" i="2"/>
  <c r="L33" i="2"/>
  <c r="L30" i="2"/>
  <c r="L36" i="2"/>
  <c r="L22" i="2"/>
  <c r="L13" i="2"/>
  <c r="L35" i="2"/>
  <c r="L28" i="2"/>
  <c r="L21" i="2"/>
  <c r="L12" i="2"/>
  <c r="L34" i="2"/>
  <c r="L27" i="2"/>
  <c r="L20" i="2"/>
  <c r="L11" i="2"/>
  <c r="L26" i="2"/>
  <c r="L32" i="2"/>
  <c r="L31" i="2"/>
  <c r="L24" i="2"/>
  <c r="J36" i="2"/>
  <c r="N12" i="2"/>
  <c r="J16" i="2"/>
  <c r="P15" i="2"/>
  <c r="P18" i="2"/>
  <c r="P19" i="2"/>
  <c r="J30" i="2" l="1"/>
  <c r="J23" i="2"/>
  <c r="J15" i="2"/>
  <c r="N34" i="2"/>
  <c r="N27" i="2"/>
  <c r="N20" i="2"/>
  <c r="N11" i="2"/>
  <c r="P31" i="2"/>
  <c r="P24" i="2"/>
  <c r="P16" i="2"/>
  <c r="J31" i="2"/>
  <c r="N35" i="2"/>
  <c r="P25" i="2"/>
  <c r="J14" i="2"/>
  <c r="N33" i="2"/>
  <c r="N26" i="2"/>
  <c r="N19" i="2"/>
  <c r="N10" i="2"/>
  <c r="P30" i="2"/>
  <c r="P23" i="2"/>
  <c r="J37" i="2"/>
  <c r="J22" i="2"/>
  <c r="J13" i="2"/>
  <c r="N32" i="2"/>
  <c r="N25" i="2"/>
  <c r="N18" i="2"/>
  <c r="P10" i="2"/>
  <c r="P14" i="2"/>
  <c r="J35" i="2"/>
  <c r="J28" i="2"/>
  <c r="J21" i="2"/>
  <c r="J12" i="2"/>
  <c r="N31" i="2"/>
  <c r="N24" i="2"/>
  <c r="N16" i="2"/>
  <c r="P37" i="2"/>
  <c r="P22" i="2"/>
  <c r="P13" i="2"/>
  <c r="J24" i="2"/>
  <c r="N28" i="2"/>
  <c r="N21" i="2"/>
  <c r="P32" i="2"/>
  <c r="J34" i="2"/>
  <c r="J27" i="2"/>
  <c r="J20" i="2"/>
  <c r="J11" i="2"/>
  <c r="N30" i="2"/>
  <c r="N23" i="2"/>
  <c r="N15" i="2"/>
  <c r="P35" i="2"/>
  <c r="P28" i="2"/>
  <c r="P21" i="2"/>
  <c r="P12" i="2"/>
  <c r="J33" i="2"/>
  <c r="J26" i="2"/>
  <c r="J19" i="2"/>
  <c r="J10" i="2"/>
  <c r="N14" i="2"/>
  <c r="P34" i="2"/>
  <c r="P27" i="2"/>
  <c r="P20" i="2"/>
  <c r="P11" i="2"/>
  <c r="J32" i="2"/>
  <c r="J25" i="2"/>
  <c r="J18" i="2"/>
  <c r="N37" i="2"/>
  <c r="N22" i="2"/>
  <c r="N13" i="2"/>
  <c r="P33" i="2"/>
  <c r="P26" i="2"/>
  <c r="H11" i="2" l="1"/>
  <c r="H12" i="2"/>
  <c r="H13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7" i="2"/>
  <c r="H10" i="2"/>
  <c r="H36" i="2" l="1"/>
  <c r="R14" i="2"/>
  <c r="H14" i="2"/>
  <c r="Q10" i="2"/>
  <c r="R37" i="2"/>
  <c r="R35" i="2"/>
  <c r="Q35" i="2"/>
  <c r="R34" i="2"/>
  <c r="Q34" i="2"/>
  <c r="R33" i="2"/>
  <c r="R32" i="2"/>
  <c r="R31" i="2"/>
  <c r="Q31" i="2"/>
  <c r="R30" i="2"/>
  <c r="Q30" i="2"/>
  <c r="R28" i="2"/>
  <c r="R27" i="2"/>
  <c r="Q27" i="2"/>
  <c r="R26" i="2"/>
  <c r="Q26" i="2"/>
  <c r="R25" i="2"/>
  <c r="Q25" i="2"/>
  <c r="R24" i="2"/>
  <c r="Q24" i="2"/>
  <c r="R23" i="2"/>
  <c r="Q23" i="2"/>
  <c r="R22" i="2"/>
  <c r="R21" i="2"/>
  <c r="Q21" i="2"/>
  <c r="R20" i="2"/>
  <c r="Q20" i="2"/>
  <c r="R19" i="2"/>
  <c r="R18" i="2"/>
  <c r="R16" i="2"/>
  <c r="Q16" i="2"/>
  <c r="R15" i="2"/>
  <c r="Q15" i="2"/>
  <c r="R13" i="2"/>
  <c r="R12" i="2"/>
  <c r="Q12" i="2"/>
  <c r="R11" i="2"/>
  <c r="R10" i="2"/>
  <c r="P9" i="2"/>
  <c r="O9" i="2"/>
  <c r="N9" i="2"/>
  <c r="M9" i="2"/>
  <c r="L9" i="2"/>
  <c r="K9" i="2"/>
  <c r="J9" i="2"/>
  <c r="I9" i="2"/>
  <c r="G9" i="2"/>
  <c r="S10" i="2" l="1"/>
  <c r="T10" i="2" s="1"/>
  <c r="S26" i="2"/>
  <c r="T26" i="2" s="1"/>
  <c r="S30" i="2"/>
  <c r="T30" i="2" s="1"/>
  <c r="S34" i="2"/>
  <c r="T34" i="2" s="1"/>
  <c r="S27" i="2"/>
  <c r="T27" i="2" s="1"/>
  <c r="S31" i="2"/>
  <c r="T31" i="2" s="1"/>
  <c r="S35" i="2"/>
  <c r="T35" i="2" s="1"/>
  <c r="S25" i="2"/>
  <c r="T25" i="2" s="1"/>
  <c r="S12" i="2"/>
  <c r="T12" i="2" s="1"/>
  <c r="S16" i="2"/>
  <c r="T16" i="2" s="1"/>
  <c r="S21" i="2"/>
  <c r="T21" i="2" s="1"/>
  <c r="S24" i="2"/>
  <c r="T24" i="2" s="1"/>
  <c r="R9" i="2"/>
  <c r="S15" i="2"/>
  <c r="T15" i="2" s="1"/>
  <c r="S20" i="2"/>
  <c r="T20" i="2" s="1"/>
  <c r="S23" i="2"/>
  <c r="T23" i="2" s="1"/>
  <c r="Q13" i="2"/>
  <c r="S13" i="2" s="1"/>
  <c r="T13" i="2" s="1"/>
  <c r="Q18" i="2"/>
  <c r="S18" i="2" s="1"/>
  <c r="T18" i="2" s="1"/>
  <c r="Q22" i="2"/>
  <c r="S22" i="2" s="1"/>
  <c r="T22" i="2" s="1"/>
  <c r="Q28" i="2"/>
  <c r="S28" i="2" s="1"/>
  <c r="T28" i="2" s="1"/>
  <c r="Q32" i="2"/>
  <c r="S32" i="2" s="1"/>
  <c r="T32" i="2" s="1"/>
  <c r="Q36" i="2"/>
  <c r="S36" i="2" s="1"/>
  <c r="T36" i="2" s="1"/>
  <c r="H9" i="2"/>
  <c r="Q11" i="2"/>
  <c r="S11" i="2" s="1"/>
  <c r="T11" i="2" s="1"/>
  <c r="Q14" i="2"/>
  <c r="S14" i="2" s="1"/>
  <c r="T14" i="2" s="1"/>
  <c r="Q19" i="2"/>
  <c r="S19" i="2" s="1"/>
  <c r="T19" i="2" s="1"/>
  <c r="Q33" i="2"/>
  <c r="S33" i="2" s="1"/>
  <c r="T33" i="2" s="1"/>
  <c r="Q37" i="2"/>
  <c r="S37" i="2" s="1"/>
  <c r="T37" i="2" s="1"/>
  <c r="Q9" i="2" l="1"/>
  <c r="S9" i="2" l="1"/>
  <c r="T9" i="2"/>
</calcChain>
</file>

<file path=xl/sharedStrings.xml><?xml version="1.0" encoding="utf-8"?>
<sst xmlns="http://schemas.openxmlformats.org/spreadsheetml/2006/main" count="54" uniqueCount="54">
  <si>
    <t>Differentiated Aid</t>
  </si>
  <si>
    <t>Academy of Science and Design Charter School</t>
  </si>
  <si>
    <t>Cocheco Arts and Technology Charter Academy</t>
  </si>
  <si>
    <t>CSI Charter School</t>
  </si>
  <si>
    <t>Great Bay Charter School</t>
  </si>
  <si>
    <t>Ledyard Charter Academy</t>
  </si>
  <si>
    <t>Making Community Connections (MC2) Charter School - Manchester</t>
  </si>
  <si>
    <t>Mill Falls Charter School</t>
  </si>
  <si>
    <t>North Country Charter Academy</t>
  </si>
  <si>
    <t>Polaris Charter School</t>
  </si>
  <si>
    <t>Robert Frost Charter School</t>
  </si>
  <si>
    <t>Seacoast Charter School</t>
  </si>
  <si>
    <t>Strong Foundations Charter School</t>
  </si>
  <si>
    <t>Surry Village Charter School</t>
  </si>
  <si>
    <t>Leaf Charter School</t>
  </si>
  <si>
    <t xml:space="preserve">Next Charter School </t>
  </si>
  <si>
    <t>Gate City Charter School for the Arts</t>
  </si>
  <si>
    <t>Granite State Arts Academy Charter School</t>
  </si>
  <si>
    <t>Mountain Village Charter School</t>
  </si>
  <si>
    <t>Compass Classical Academy</t>
  </si>
  <si>
    <t>MicroSociety Academy Charter School of So. NH</t>
  </si>
  <si>
    <t>Kreiva Academy Public Charter School</t>
  </si>
  <si>
    <t>Windham Academy Public Charter School</t>
  </si>
  <si>
    <t>Spark Academy of Advanced Technologies</t>
  </si>
  <si>
    <t>Northeast Woodland Chartered Public School</t>
  </si>
  <si>
    <t xml:space="preserve">Cost of an Opportunity for an Adequate Education </t>
  </si>
  <si>
    <t>Grant Calculation</t>
  </si>
  <si>
    <t>Base Adequacy</t>
  </si>
  <si>
    <t>Total Calculated Cost of an Adequate Education</t>
  </si>
  <si>
    <t xml:space="preserve">Federal Free &amp; Reduced (F&amp;R) Price Meal Eligible </t>
  </si>
  <si>
    <t>English Language Learners (ELL)</t>
  </si>
  <si>
    <t>3rd Grader With A Nonproficient Reading Score (3rd Grade)</t>
  </si>
  <si>
    <t>ADM</t>
  </si>
  <si>
    <t xml:space="preserve">F&amp;R 
ADM </t>
  </si>
  <si>
    <t>SPED 
ADM</t>
  </si>
  <si>
    <t>ELL
ADM</t>
  </si>
  <si>
    <t>3rd Grade Reading
ADM</t>
  </si>
  <si>
    <t>Cost of Adequacy
+
Additional Grant</t>
  </si>
  <si>
    <t>State Total</t>
  </si>
  <si>
    <t>Birches Academy of Academics &amp; Arts</t>
  </si>
  <si>
    <t>Founders Academy Charter School</t>
  </si>
  <si>
    <t>Gathering Waters Charter School</t>
  </si>
  <si>
    <t>Final Grant To Charter School Directly
(Subtract Special Education Differential Aid Sent To Responsible District School)</t>
  </si>
  <si>
    <r>
      <t>Additional Grant</t>
    </r>
    <r>
      <rPr>
        <b/>
        <vertAlign val="superscript"/>
        <sz val="20"/>
        <rFont val="Times New Roman"/>
        <family val="1"/>
      </rPr>
      <t>1</t>
    </r>
  </si>
  <si>
    <r>
      <t>Receiving Special Education Services (SPED)</t>
    </r>
    <r>
      <rPr>
        <b/>
        <vertAlign val="superscript"/>
        <sz val="20"/>
        <rFont val="Times New Roman"/>
        <family val="1"/>
      </rPr>
      <t>2</t>
    </r>
  </si>
  <si>
    <r>
      <t>(</t>
    </r>
    <r>
      <rPr>
        <sz val="20"/>
        <color indexed="8"/>
        <rFont val="Times New Roman"/>
        <family val="1"/>
      </rPr>
      <t>Pupil x $3,479.22)</t>
    </r>
    <r>
      <rPr>
        <vertAlign val="superscript"/>
        <sz val="20"/>
        <color indexed="8"/>
        <rFont val="Times New Roman"/>
        <family val="1"/>
      </rPr>
      <t>1</t>
    </r>
  </si>
  <si>
    <r>
      <t>Virtual Learning Academy Charter School</t>
    </r>
    <r>
      <rPr>
        <vertAlign val="superscript"/>
        <sz val="20"/>
        <rFont val="Times New Roman"/>
        <family val="1"/>
      </rPr>
      <t>1</t>
    </r>
  </si>
  <si>
    <t>(ADM x $3,786.66)</t>
  </si>
  <si>
    <t>(F&amp;R ADM x $1,893.32)</t>
  </si>
  <si>
    <t>(SPED ADM x $2,037.11)</t>
  </si>
  <si>
    <t>(ELL ADM x $740.87)</t>
  </si>
  <si>
    <t>(3rd Grade ADM x $740.87)</t>
  </si>
  <si>
    <r>
      <rPr>
        <vertAlign val="superscript"/>
        <sz val="20"/>
        <color indexed="8"/>
        <rFont val="Times New Roman"/>
        <family val="1"/>
      </rPr>
      <t xml:space="preserve">1 </t>
    </r>
    <r>
      <rPr>
        <sz val="20"/>
        <color indexed="8"/>
        <rFont val="Times New Roman"/>
        <family val="1"/>
      </rPr>
      <t xml:space="preserve">Virtual Learning Academy Charter School receives an additional grant amount of $2,258.95 per RSA 194-B:11, I(b)(1)(B).
</t>
    </r>
    <r>
      <rPr>
        <vertAlign val="superscript"/>
        <sz val="20"/>
        <color indexed="8"/>
        <rFont val="Times New Roman"/>
        <family val="1"/>
      </rPr>
      <t xml:space="preserve">2 </t>
    </r>
    <r>
      <rPr>
        <sz val="20"/>
        <color indexed="8"/>
        <rFont val="Times New Roman"/>
        <family val="1"/>
      </rPr>
      <t xml:space="preserve">Differential aid for special education is sent to the responsible school district.
</t>
    </r>
  </si>
  <si>
    <t>SFY 2022
Charter Public School Adequacy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</si>
</sst>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rgb="FFFF0000"/>
      <name val="Times New Roman"/>
      <family val="1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6"/>
      <color indexed="10"/>
      <name val="Times New Roman"/>
      <family val="1"/>
    </font>
    <font>
      <sz val="20"/>
      <color indexed="8"/>
      <name val="Times New Roman"/>
      <family val="1"/>
    </font>
    <font>
      <sz val="20"/>
      <color theme="1"/>
      <name val="Times New Roman"/>
      <family val="1"/>
    </font>
    <font>
      <sz val="20"/>
      <color indexed="10"/>
      <name val="Times New Roman"/>
      <family val="1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b/>
      <vertAlign val="superscript"/>
      <sz val="20"/>
      <name val="Times New Roman"/>
      <family val="1"/>
    </font>
    <font>
      <sz val="20"/>
      <name val="Times New Roman"/>
      <family val="1"/>
    </font>
    <font>
      <vertAlign val="superscript"/>
      <sz val="20"/>
      <color indexed="8"/>
      <name val="Times New Roman"/>
      <family val="1"/>
    </font>
    <font>
      <vertAlign val="superscript"/>
      <sz val="20"/>
      <name val="Times New Roman"/>
      <family val="1"/>
    </font>
    <font>
      <b/>
      <sz val="3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7" fillId="0" borderId="0" xfId="1" applyFont="1"/>
    <xf numFmtId="0" fontId="7" fillId="0" borderId="0" xfId="1" applyFont="1" applyAlignment="1">
      <alignment wrapText="1"/>
    </xf>
    <xf numFmtId="0" fontId="6" fillId="0" borderId="0" xfId="1" applyFont="1"/>
    <xf numFmtId="41" fontId="7" fillId="0" borderId="0" xfId="1" applyNumberFormat="1" applyFont="1"/>
    <xf numFmtId="0" fontId="7" fillId="4" borderId="0" xfId="1" applyFont="1" applyFill="1"/>
    <xf numFmtId="0" fontId="7" fillId="5" borderId="0" xfId="1" applyFont="1" applyFill="1"/>
    <xf numFmtId="0" fontId="7" fillId="6" borderId="0" xfId="1" applyFont="1" applyFill="1"/>
    <xf numFmtId="4" fontId="7" fillId="0" borderId="0" xfId="2" applyNumberFormat="1" applyFont="1" applyBorder="1" applyAlignment="1">
      <alignment horizontal="left" vertical="center" wrapText="1"/>
    </xf>
    <xf numFmtId="8" fontId="7" fillId="4" borderId="0" xfId="1" applyNumberFormat="1" applyFont="1" applyFill="1"/>
    <xf numFmtId="43" fontId="7" fillId="0" borderId="0" xfId="2" applyFont="1"/>
    <xf numFmtId="0" fontId="8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9" fillId="0" borderId="0" xfId="1" applyFont="1"/>
    <xf numFmtId="4" fontId="9" fillId="0" borderId="0" xfId="1" applyNumberFormat="1" applyFont="1"/>
    <xf numFmtId="0" fontId="10" fillId="0" borderId="0" xfId="1" applyFont="1"/>
    <xf numFmtId="0" fontId="11" fillId="0" borderId="0" xfId="1" applyFont="1"/>
    <xf numFmtId="2" fontId="9" fillId="0" borderId="0" xfId="1" applyNumberFormat="1" applyFont="1"/>
    <xf numFmtId="43" fontId="9" fillId="0" borderId="0" xfId="2" applyFont="1"/>
    <xf numFmtId="43" fontId="9" fillId="0" borderId="0" xfId="2" applyNumberFormat="1" applyFont="1"/>
    <xf numFmtId="4" fontId="9" fillId="0" borderId="0" xfId="2" applyNumberFormat="1" applyFont="1"/>
    <xf numFmtId="4" fontId="11" fillId="0" borderId="0" xfId="1" applyNumberFormat="1" applyFont="1"/>
    <xf numFmtId="4" fontId="9" fillId="0" borderId="0" xfId="1" applyNumberFormat="1" applyFont="1" applyFill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/>
    </xf>
    <xf numFmtId="4" fontId="11" fillId="0" borderId="0" xfId="1" applyNumberFormat="1" applyFont="1" applyFill="1" applyAlignment="1">
      <alignment horizontal="center" wrapText="1"/>
    </xf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2" fillId="0" borderId="0" xfId="1" applyFont="1"/>
    <xf numFmtId="4" fontId="12" fillId="0" borderId="0" xfId="1" applyNumberFormat="1" applyFont="1"/>
    <xf numFmtId="0" fontId="13" fillId="0" borderId="0" xfId="1" applyFont="1"/>
    <xf numFmtId="0" fontId="14" fillId="0" borderId="0" xfId="1" applyFont="1"/>
    <xf numFmtId="0" fontId="15" fillId="3" borderId="7" xfId="1" applyFont="1" applyFill="1" applyBorder="1" applyAlignment="1">
      <alignment horizontal="center" vertical="center" wrapText="1"/>
    </xf>
    <xf numFmtId="8" fontId="15" fillId="3" borderId="7" xfId="1" applyNumberFormat="1" applyFont="1" applyFill="1" applyBorder="1" applyAlignment="1">
      <alignment horizontal="center" vertical="center" wrapText="1"/>
    </xf>
    <xf numFmtId="4" fontId="15" fillId="3" borderId="7" xfId="1" applyNumberFormat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shrinkToFit="1"/>
    </xf>
    <xf numFmtId="37" fontId="15" fillId="2" borderId="9" xfId="2" applyNumberFormat="1" applyFont="1" applyFill="1" applyBorder="1"/>
    <xf numFmtId="42" fontId="15" fillId="2" borderId="9" xfId="2" applyNumberFormat="1" applyFont="1" applyFill="1" applyBorder="1"/>
    <xf numFmtId="41" fontId="15" fillId="2" borderId="9" xfId="2" applyNumberFormat="1" applyFont="1" applyFill="1" applyBorder="1"/>
    <xf numFmtId="42" fontId="15" fillId="2" borderId="12" xfId="2" applyNumberFormat="1" applyFont="1" applyFill="1" applyBorder="1"/>
    <xf numFmtId="42" fontId="15" fillId="2" borderId="17" xfId="2" applyNumberFormat="1" applyFont="1" applyFill="1" applyBorder="1"/>
    <xf numFmtId="41" fontId="12" fillId="0" borderId="7" xfId="2" applyNumberFormat="1" applyFont="1" applyFill="1" applyBorder="1"/>
    <xf numFmtId="41" fontId="12" fillId="0" borderId="10" xfId="2" applyNumberFormat="1" applyFont="1" applyFill="1" applyBorder="1"/>
    <xf numFmtId="41" fontId="13" fillId="0" borderId="0" xfId="1" applyNumberFormat="1" applyFont="1"/>
    <xf numFmtId="43" fontId="12" fillId="0" borderId="0" xfId="1" applyNumberFormat="1" applyFont="1"/>
    <xf numFmtId="0" fontId="18" fillId="0" borderId="18" xfId="1" applyFont="1" applyFill="1" applyBorder="1" applyAlignment="1">
      <alignment wrapText="1"/>
    </xf>
    <xf numFmtId="3" fontId="18" fillId="0" borderId="7" xfId="1" applyNumberFormat="1" applyFont="1" applyFill="1" applyBorder="1"/>
    <xf numFmtId="0" fontId="18" fillId="0" borderId="19" xfId="1" applyFont="1" applyFill="1" applyBorder="1" applyAlignment="1">
      <alignment wrapText="1"/>
    </xf>
    <xf numFmtId="41" fontId="12" fillId="0" borderId="20" xfId="2" applyNumberFormat="1" applyFont="1" applyFill="1" applyBorder="1"/>
    <xf numFmtId="0" fontId="15" fillId="3" borderId="8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4" fontId="16" fillId="3" borderId="7" xfId="1" applyNumberFormat="1" applyFont="1" applyFill="1" applyBorder="1" applyAlignment="1">
      <alignment horizontal="center" vertical="center" wrapText="1"/>
    </xf>
    <xf numFmtId="4" fontId="12" fillId="0" borderId="18" xfId="2" applyNumberFormat="1" applyFont="1" applyBorder="1" applyAlignment="1">
      <alignment horizontal="left" vertical="center" wrapText="1"/>
    </xf>
    <xf numFmtId="4" fontId="12" fillId="0" borderId="7" xfId="2" applyNumberFormat="1" applyFont="1" applyBorder="1" applyAlignment="1">
      <alignment horizontal="left" vertical="center" wrapText="1"/>
    </xf>
    <xf numFmtId="4" fontId="12" fillId="0" borderId="10" xfId="2" applyNumberFormat="1" applyFont="1" applyBorder="1" applyAlignment="1">
      <alignment horizontal="left" vertical="center" wrapText="1"/>
    </xf>
    <xf numFmtId="4" fontId="12" fillId="0" borderId="21" xfId="2" applyNumberFormat="1" applyFont="1" applyBorder="1" applyAlignment="1">
      <alignment horizontal="left" vertical="center" wrapText="1"/>
    </xf>
    <xf numFmtId="4" fontId="12" fillId="0" borderId="14" xfId="2" applyNumberFormat="1" applyFont="1" applyBorder="1" applyAlignment="1">
      <alignment horizontal="left" vertical="center" wrapText="1"/>
    </xf>
    <xf numFmtId="4" fontId="12" fillId="0" borderId="16" xfId="2" applyNumberFormat="1" applyFont="1" applyBorder="1" applyAlignment="1">
      <alignment horizontal="left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4" fontId="18" fillId="3" borderId="14" xfId="1" applyNumberFormat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21" fillId="3" borderId="1" xfId="1" quotePrefix="1" applyFont="1" applyFill="1" applyBorder="1" applyAlignment="1">
      <alignment horizontal="center" vertical="center" wrapText="1" shrinkToFit="1"/>
    </xf>
    <xf numFmtId="0" fontId="21" fillId="3" borderId="6" xfId="1" quotePrefix="1" applyFont="1" applyFill="1" applyBorder="1" applyAlignment="1">
      <alignment horizontal="center" vertical="center" shrinkToFit="1"/>
    </xf>
    <xf numFmtId="0" fontId="21" fillId="3" borderId="13" xfId="1" quotePrefix="1" applyFont="1" applyFill="1" applyBorder="1" applyAlignment="1">
      <alignment horizontal="center" vertical="center" shrinkToFit="1"/>
    </xf>
    <xf numFmtId="4" fontId="15" fillId="3" borderId="2" xfId="1" applyNumberFormat="1" applyFont="1" applyFill="1" applyBorder="1" applyAlignment="1">
      <alignment horizontal="center" vertical="center"/>
    </xf>
    <xf numFmtId="4" fontId="15" fillId="3" borderId="3" xfId="1" applyNumberFormat="1" applyFont="1" applyFill="1" applyBorder="1" applyAlignment="1">
      <alignment horizontal="center" vertical="center"/>
    </xf>
    <xf numFmtId="4" fontId="16" fillId="3" borderId="4" xfId="1" applyNumberFormat="1" applyFont="1" applyFill="1" applyBorder="1" applyAlignment="1">
      <alignment horizontal="center" vertical="center" wrapText="1"/>
    </xf>
    <xf numFmtId="4" fontId="16" fillId="3" borderId="9" xfId="1" applyNumberFormat="1" applyFont="1" applyFill="1" applyBorder="1" applyAlignment="1">
      <alignment horizontal="center" vertical="center" wrapText="1"/>
    </xf>
    <xf numFmtId="4" fontId="16" fillId="3" borderId="12" xfId="1" applyNumberFormat="1" applyFont="1" applyFill="1" applyBorder="1" applyAlignment="1">
      <alignment horizontal="center" vertical="center" wrapText="1"/>
    </xf>
    <xf numFmtId="4" fontId="16" fillId="3" borderId="2" xfId="1" applyNumberFormat="1" applyFont="1" applyFill="1" applyBorder="1" applyAlignment="1">
      <alignment horizontal="center" vertical="center" wrapText="1"/>
    </xf>
    <xf numFmtId="4" fontId="16" fillId="3" borderId="5" xfId="1" applyNumberFormat="1" applyFont="1" applyFill="1" applyBorder="1" applyAlignment="1">
      <alignment horizontal="center" vertical="center" wrapText="1"/>
    </xf>
    <xf numFmtId="4" fontId="16" fillId="3" borderId="10" xfId="1" applyNumberFormat="1" applyFont="1" applyFill="1" applyBorder="1" applyAlignment="1">
      <alignment horizontal="center" vertical="center" wrapText="1"/>
    </xf>
    <xf numFmtId="4" fontId="16" fillId="3" borderId="16" xfId="1" applyNumberFormat="1" applyFont="1" applyFill="1" applyBorder="1" applyAlignment="1">
      <alignment horizontal="center" vertical="center" wrapText="1"/>
    </xf>
    <xf numFmtId="4" fontId="16" fillId="3" borderId="7" xfId="1" applyNumberFormat="1" applyFont="1" applyFill="1" applyBorder="1" applyAlignment="1">
      <alignment horizontal="center" vertical="center"/>
    </xf>
    <xf numFmtId="4" fontId="16" fillId="3" borderId="7" xfId="1" applyNumberFormat="1" applyFont="1" applyFill="1" applyBorder="1" applyAlignment="1">
      <alignment horizontal="center"/>
    </xf>
  </cellXfs>
  <cellStyles count="9">
    <cellStyle name="Comma 2" xfId="2" xr:uid="{00000000-0005-0000-0000-000001000000}"/>
    <cellStyle name="Comma 3" xfId="4" xr:uid="{00000000-0005-0000-0000-000002000000}"/>
    <cellStyle name="Comma 4" xfId="6" xr:uid="{D9B3E620-F1FA-43C1-96A0-C57F386C8799}"/>
    <cellStyle name="Comma 5" xfId="8" xr:uid="{9D29A67A-CCF2-44A9-B5C8-E1E1E2345BAE}"/>
    <cellStyle name="Normal" xfId="0" builtinId="0"/>
    <cellStyle name="Normal 2" xfId="1" xr:uid="{00000000-0005-0000-0000-000005000000}"/>
    <cellStyle name="Normal 3" xfId="3" xr:uid="{00000000-0005-0000-0000-000006000000}"/>
    <cellStyle name="Normal 4" xfId="5" xr:uid="{5F8FD598-786C-417C-A6B8-E8CF783C18FA}"/>
    <cellStyle name="Normal 5" xfId="7" xr:uid="{EB4DA39A-25D4-4318-BF83-FC16FF52A22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8/VALUES2018version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SVCS/AIDS/Adequacy%20Aid/FY2003/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60"/>
  <sheetViews>
    <sheetView tabSelected="1" view="pageBreakPreview" zoomScale="70" zoomScaleNormal="55" zoomScaleSheetLayoutView="70" zoomScalePageLayoutView="40" workbookViewId="0">
      <selection activeCell="F4" sqref="F4:F8"/>
    </sheetView>
  </sheetViews>
  <sheetFormatPr defaultColWidth="11.453125" defaultRowHeight="20.5" x14ac:dyDescent="0.45"/>
  <cols>
    <col min="1" max="1" width="3" style="1" bestFit="1" customWidth="1"/>
    <col min="2" max="2" width="17.453125" style="1" bestFit="1" customWidth="1"/>
    <col min="3" max="3" width="6.26953125" style="1" bestFit="1" customWidth="1"/>
    <col min="4" max="4" width="9.54296875" style="1" customWidth="1"/>
    <col min="5" max="5" width="2.54296875" style="1" customWidth="1"/>
    <col min="6" max="6" width="70.7265625" style="13" customWidth="1"/>
    <col min="7" max="7" width="22.7265625" style="14" customWidth="1"/>
    <col min="8" max="8" width="32.7265625" style="13" customWidth="1"/>
    <col min="9" max="9" width="22.453125" style="15" customWidth="1"/>
    <col min="10" max="10" width="26.81640625" style="13" customWidth="1"/>
    <col min="11" max="11" width="25.453125" style="13" customWidth="1"/>
    <col min="12" max="12" width="28.1796875" style="13" customWidth="1"/>
    <col min="13" max="13" width="22.81640625" style="14" customWidth="1"/>
    <col min="14" max="14" width="21.453125" style="13" customWidth="1"/>
    <col min="15" max="15" width="23.7265625" style="16" customWidth="1"/>
    <col min="16" max="16" width="20.453125" style="16" customWidth="1"/>
    <col min="17" max="18" width="28.54296875" style="13" customWidth="1"/>
    <col min="19" max="19" width="27.7265625" style="13" customWidth="1"/>
    <col min="20" max="20" width="34.453125" style="13" customWidth="1"/>
    <col min="21" max="21" width="2.54296875" style="1" customWidth="1"/>
    <col min="22" max="23" width="11.54296875" style="1" bestFit="1" customWidth="1"/>
    <col min="24" max="24" width="20.453125" style="1" customWidth="1"/>
    <col min="25" max="25" width="11.453125" style="1"/>
    <col min="26" max="26" width="11.54296875" style="1" bestFit="1" customWidth="1"/>
    <col min="27" max="27" width="11.54296875" style="1" customWidth="1"/>
    <col min="28" max="28" width="11" style="1" customWidth="1"/>
    <col min="29" max="32" width="11.54296875" style="1" bestFit="1" customWidth="1"/>
    <col min="33" max="33" width="11.453125" style="1"/>
    <col min="34" max="35" width="11.54296875" style="1" bestFit="1" customWidth="1"/>
    <col min="36" max="16384" width="11.453125" style="1"/>
  </cols>
  <sheetData>
    <row r="1" spans="1:35" ht="51" customHeight="1" x14ac:dyDescent="0.55000000000000004">
      <c r="F1" s="28"/>
      <c r="G1" s="29"/>
      <c r="H1" s="28"/>
      <c r="I1" s="30"/>
      <c r="J1" s="28"/>
      <c r="K1" s="28"/>
      <c r="L1" s="28"/>
      <c r="M1" s="29"/>
      <c r="N1" s="28"/>
      <c r="O1" s="31"/>
      <c r="P1" s="31"/>
      <c r="Q1" s="28"/>
      <c r="R1" s="28"/>
      <c r="S1" s="28"/>
      <c r="T1" s="28"/>
    </row>
    <row r="2" spans="1:35" ht="51" customHeight="1" x14ac:dyDescent="0.55000000000000004">
      <c r="F2" s="28"/>
      <c r="G2" s="29"/>
      <c r="H2" s="28"/>
      <c r="I2" s="44"/>
      <c r="J2" s="45"/>
      <c r="K2" s="28"/>
      <c r="L2" s="28"/>
      <c r="M2" s="29"/>
      <c r="N2" s="28"/>
      <c r="O2" s="31"/>
      <c r="P2" s="31"/>
      <c r="Q2" s="28"/>
      <c r="R2" s="28"/>
      <c r="S2" s="28"/>
      <c r="T2" s="28"/>
    </row>
    <row r="3" spans="1:35" ht="12" customHeight="1" thickBot="1" x14ac:dyDescent="0.6">
      <c r="F3" s="28"/>
      <c r="G3" s="29"/>
      <c r="H3" s="28"/>
      <c r="I3" s="30"/>
      <c r="J3" s="28"/>
      <c r="K3" s="28"/>
      <c r="L3" s="28"/>
      <c r="M3" s="29"/>
      <c r="N3" s="28"/>
      <c r="O3" s="31"/>
      <c r="P3" s="31"/>
      <c r="Q3" s="28"/>
      <c r="R3" s="28"/>
      <c r="S3" s="28"/>
      <c r="T3" s="28"/>
    </row>
    <row r="4" spans="1:35" ht="25" x14ac:dyDescent="0.4">
      <c r="F4" s="67" t="s">
        <v>53</v>
      </c>
      <c r="G4" s="70" t="s">
        <v>25</v>
      </c>
      <c r="H4" s="70"/>
      <c r="I4" s="70"/>
      <c r="J4" s="70"/>
      <c r="K4" s="70"/>
      <c r="L4" s="70"/>
      <c r="M4" s="70"/>
      <c r="N4" s="70"/>
      <c r="O4" s="70"/>
      <c r="P4" s="70"/>
      <c r="Q4" s="71"/>
      <c r="R4" s="72" t="s">
        <v>43</v>
      </c>
      <c r="S4" s="75" t="s">
        <v>26</v>
      </c>
      <c r="T4" s="76" t="s">
        <v>42</v>
      </c>
    </row>
    <row r="5" spans="1:35" ht="25" x14ac:dyDescent="0.5">
      <c r="F5" s="68"/>
      <c r="G5" s="79" t="s">
        <v>27</v>
      </c>
      <c r="H5" s="79"/>
      <c r="I5" s="80" t="s">
        <v>0</v>
      </c>
      <c r="J5" s="80"/>
      <c r="K5" s="80"/>
      <c r="L5" s="80"/>
      <c r="M5" s="80"/>
      <c r="N5" s="80"/>
      <c r="O5" s="80"/>
      <c r="P5" s="80"/>
      <c r="Q5" s="50" t="s">
        <v>28</v>
      </c>
      <c r="R5" s="73"/>
      <c r="S5" s="53"/>
      <c r="T5" s="77"/>
    </row>
    <row r="6" spans="1:35" ht="102.75" customHeight="1" x14ac:dyDescent="0.4">
      <c r="F6" s="68"/>
      <c r="G6" s="79"/>
      <c r="H6" s="79"/>
      <c r="I6" s="53" t="s">
        <v>29</v>
      </c>
      <c r="J6" s="53"/>
      <c r="K6" s="53" t="s">
        <v>44</v>
      </c>
      <c r="L6" s="53"/>
      <c r="M6" s="53" t="s">
        <v>30</v>
      </c>
      <c r="N6" s="53"/>
      <c r="O6" s="60" t="s">
        <v>31</v>
      </c>
      <c r="P6" s="60"/>
      <c r="Q6" s="51"/>
      <c r="R6" s="74"/>
      <c r="S6" s="53"/>
      <c r="T6" s="77"/>
    </row>
    <row r="7" spans="1:35" ht="83.25" customHeight="1" x14ac:dyDescent="0.4">
      <c r="A7" s="2"/>
      <c r="B7" s="2"/>
      <c r="F7" s="68"/>
      <c r="G7" s="32" t="s">
        <v>32</v>
      </c>
      <c r="H7" s="33">
        <v>3786.66</v>
      </c>
      <c r="I7" s="32" t="s">
        <v>33</v>
      </c>
      <c r="J7" s="33">
        <v>1893.32</v>
      </c>
      <c r="K7" s="32" t="s">
        <v>34</v>
      </c>
      <c r="L7" s="33">
        <v>2037.11</v>
      </c>
      <c r="M7" s="34" t="s">
        <v>35</v>
      </c>
      <c r="N7" s="33">
        <v>740.87</v>
      </c>
      <c r="O7" s="32" t="s">
        <v>36</v>
      </c>
      <c r="P7" s="33">
        <v>740.87</v>
      </c>
      <c r="Q7" s="51"/>
      <c r="R7" s="33">
        <v>3552.28</v>
      </c>
      <c r="S7" s="61" t="s">
        <v>37</v>
      </c>
      <c r="T7" s="77"/>
    </row>
    <row r="8" spans="1:35" ht="60.75" customHeight="1" thickBot="1" x14ac:dyDescent="0.45">
      <c r="F8" s="69"/>
      <c r="G8" s="63" t="s">
        <v>47</v>
      </c>
      <c r="H8" s="63"/>
      <c r="I8" s="64" t="s">
        <v>48</v>
      </c>
      <c r="J8" s="64"/>
      <c r="K8" s="64" t="s">
        <v>49</v>
      </c>
      <c r="L8" s="64"/>
      <c r="M8" s="65" t="s">
        <v>50</v>
      </c>
      <c r="N8" s="65"/>
      <c r="O8" s="66" t="s">
        <v>51</v>
      </c>
      <c r="P8" s="66"/>
      <c r="Q8" s="52"/>
      <c r="R8" s="35" t="s">
        <v>45</v>
      </c>
      <c r="S8" s="62"/>
      <c r="T8" s="78"/>
    </row>
    <row r="9" spans="1:35" s="3" customFormat="1" ht="25" x14ac:dyDescent="0.5">
      <c r="F9" s="36" t="s">
        <v>38</v>
      </c>
      <c r="G9" s="37">
        <f t="shared" ref="G9:T9" si="0">SUM(G10:G37)</f>
        <v>6266.7174090000008</v>
      </c>
      <c r="H9" s="38">
        <f t="shared" si="0"/>
        <v>23729928.14396394</v>
      </c>
      <c r="I9" s="39">
        <f t="shared" si="0"/>
        <v>923.2242</v>
      </c>
      <c r="J9" s="38">
        <f t="shared" si="0"/>
        <v>1747958.842344</v>
      </c>
      <c r="K9" s="39">
        <f t="shared" si="0"/>
        <v>700.04180000000008</v>
      </c>
      <c r="L9" s="38">
        <f t="shared" si="0"/>
        <v>1426062.1511979999</v>
      </c>
      <c r="M9" s="39">
        <f t="shared" si="0"/>
        <v>88.370599999999996</v>
      </c>
      <c r="N9" s="38">
        <f t="shared" si="0"/>
        <v>65471.126422000001</v>
      </c>
      <c r="O9" s="39">
        <f t="shared" si="0"/>
        <v>96.938699999999997</v>
      </c>
      <c r="P9" s="38">
        <f t="shared" si="0"/>
        <v>71818.974669000003</v>
      </c>
      <c r="Q9" s="38">
        <f t="shared" si="0"/>
        <v>27041239.238596942</v>
      </c>
      <c r="R9" s="38">
        <f t="shared" si="0"/>
        <v>19704147.258860551</v>
      </c>
      <c r="S9" s="40">
        <f t="shared" si="0"/>
        <v>46745386.497457489</v>
      </c>
      <c r="T9" s="41">
        <f t="shared" si="0"/>
        <v>45319324.34625949</v>
      </c>
      <c r="U9" s="1"/>
    </row>
    <row r="10" spans="1:35" ht="51" x14ac:dyDescent="0.55000000000000004">
      <c r="B10" s="4"/>
      <c r="D10" s="1">
        <v>725</v>
      </c>
      <c r="F10" s="46" t="s">
        <v>1</v>
      </c>
      <c r="G10" s="47">
        <v>528.30999999999995</v>
      </c>
      <c r="H10" s="42">
        <f>G10*$H$7</f>
        <v>2000530.3445999997</v>
      </c>
      <c r="I10" s="42">
        <v>22.4848</v>
      </c>
      <c r="J10" s="42">
        <f>I10*$J$7</f>
        <v>42570.921536000002</v>
      </c>
      <c r="K10" s="42">
        <v>12.019600000000001</v>
      </c>
      <c r="L10" s="42">
        <f>K10*$L$7</f>
        <v>24485.247356</v>
      </c>
      <c r="M10" s="42">
        <v>5</v>
      </c>
      <c r="N10" s="42">
        <f>M10*$N$7</f>
        <v>3704.35</v>
      </c>
      <c r="O10" s="42">
        <v>0</v>
      </c>
      <c r="P10" s="42">
        <f>O10*$P$7</f>
        <v>0</v>
      </c>
      <c r="Q10" s="42">
        <f>SUM(H10,J10,L10,N10,P10)</f>
        <v>2071290.8634919997</v>
      </c>
      <c r="R10" s="42">
        <f t="shared" ref="R10:R37" si="1">G10*$R$7</f>
        <v>1876705.0467999999</v>
      </c>
      <c r="S10" s="42">
        <f>SUM(Q10,R10)</f>
        <v>3947995.9102919996</v>
      </c>
      <c r="T10" s="43">
        <f>S10-L10</f>
        <v>3923510.6629359997</v>
      </c>
      <c r="AH10" s="4"/>
      <c r="AI10" s="4"/>
    </row>
    <row r="11" spans="1:35" s="5" customFormat="1" ht="25.5" x14ac:dyDescent="0.55000000000000004">
      <c r="A11" s="1"/>
      <c r="B11" s="4"/>
      <c r="C11" s="1"/>
      <c r="D11" s="1">
        <v>731</v>
      </c>
      <c r="E11" s="1"/>
      <c r="F11" s="46" t="s">
        <v>39</v>
      </c>
      <c r="G11" s="47">
        <v>221.85000000000002</v>
      </c>
      <c r="H11" s="42">
        <f t="shared" ref="H11:H37" si="2">G11*$H$7</f>
        <v>840070.52100000007</v>
      </c>
      <c r="I11" s="42">
        <v>13.5166</v>
      </c>
      <c r="J11" s="42">
        <f t="shared" ref="J11:J37" si="3">I11*$J$7</f>
        <v>25591.249112000001</v>
      </c>
      <c r="K11" s="42">
        <v>37.8277</v>
      </c>
      <c r="L11" s="42">
        <f t="shared" ref="L11:L37" si="4">K11*$L$7</f>
        <v>77059.185946999991</v>
      </c>
      <c r="M11" s="42">
        <v>1</v>
      </c>
      <c r="N11" s="42">
        <f t="shared" ref="N11:N37" si="5">M11*$N$7</f>
        <v>740.87</v>
      </c>
      <c r="O11" s="42">
        <v>1</v>
      </c>
      <c r="P11" s="42">
        <f t="shared" ref="P11:P37" si="6">O11*$P$7</f>
        <v>740.87</v>
      </c>
      <c r="Q11" s="42">
        <f t="shared" ref="Q11:Q37" si="7">SUM(H11,J11,L11,N11,P11)</f>
        <v>944202.69605899998</v>
      </c>
      <c r="R11" s="42">
        <f t="shared" si="1"/>
        <v>788073.31800000009</v>
      </c>
      <c r="S11" s="42">
        <f t="shared" ref="S11:S37" si="8">SUM(Q11,R11)</f>
        <v>1732276.0140590002</v>
      </c>
      <c r="T11" s="43">
        <f t="shared" ref="T11:T37" si="9">S11-L11</f>
        <v>1655216.8281120001</v>
      </c>
      <c r="U11" s="1"/>
      <c r="V11" s="1"/>
      <c r="Z11" s="1"/>
      <c r="AA11" s="1"/>
      <c r="AB11" s="1"/>
      <c r="AC11" s="1"/>
      <c r="AD11" s="1"/>
      <c r="AE11" s="1"/>
      <c r="AF11" s="1"/>
      <c r="AH11" s="4"/>
      <c r="AI11" s="4"/>
    </row>
    <row r="12" spans="1:35" s="5" customFormat="1" ht="51" x14ac:dyDescent="0.55000000000000004">
      <c r="A12" s="1"/>
      <c r="B12" s="4"/>
      <c r="C12" s="1"/>
      <c r="D12" s="1">
        <v>707</v>
      </c>
      <c r="E12" s="1"/>
      <c r="F12" s="46" t="s">
        <v>2</v>
      </c>
      <c r="G12" s="47">
        <v>29.33</v>
      </c>
      <c r="H12" s="42">
        <f t="shared" si="2"/>
        <v>111062.73779999999</v>
      </c>
      <c r="I12" s="42">
        <v>7.0385</v>
      </c>
      <c r="J12" s="42">
        <f t="shared" si="3"/>
        <v>13326.132819999999</v>
      </c>
      <c r="K12" s="42">
        <v>2</v>
      </c>
      <c r="L12" s="42">
        <f t="shared" si="4"/>
        <v>4074.22</v>
      </c>
      <c r="M12" s="42">
        <v>0</v>
      </c>
      <c r="N12" s="42">
        <f t="shared" si="5"/>
        <v>0</v>
      </c>
      <c r="O12" s="42">
        <v>0</v>
      </c>
      <c r="P12" s="42">
        <f t="shared" si="6"/>
        <v>0</v>
      </c>
      <c r="Q12" s="42">
        <f t="shared" si="7"/>
        <v>128463.09061999999</v>
      </c>
      <c r="R12" s="42">
        <f t="shared" si="1"/>
        <v>104188.37239999999</v>
      </c>
      <c r="S12" s="42">
        <f t="shared" si="8"/>
        <v>232651.46301999997</v>
      </c>
      <c r="T12" s="43">
        <f t="shared" si="9"/>
        <v>228577.24301999997</v>
      </c>
      <c r="U12" s="1"/>
      <c r="V12" s="1"/>
      <c r="Z12" s="1"/>
      <c r="AA12" s="1"/>
      <c r="AB12" s="1"/>
      <c r="AC12" s="1"/>
      <c r="AD12" s="1"/>
      <c r="AE12" s="1"/>
      <c r="AF12" s="1"/>
      <c r="AH12" s="4"/>
      <c r="AI12" s="4"/>
    </row>
    <row r="13" spans="1:35" s="5" customFormat="1" ht="25.5" x14ac:dyDescent="0.55000000000000004">
      <c r="A13" s="1"/>
      <c r="B13" s="4"/>
      <c r="C13" s="1"/>
      <c r="D13" s="1">
        <v>743</v>
      </c>
      <c r="E13" s="1"/>
      <c r="F13" s="46" t="s">
        <v>19</v>
      </c>
      <c r="G13" s="47">
        <v>119.17999999999999</v>
      </c>
      <c r="H13" s="42">
        <f t="shared" si="2"/>
        <v>451294.13879999996</v>
      </c>
      <c r="I13" s="42">
        <v>74.133200000000002</v>
      </c>
      <c r="J13" s="42">
        <f t="shared" si="3"/>
        <v>140357.87022400001</v>
      </c>
      <c r="K13" s="42">
        <v>33.951599999999999</v>
      </c>
      <c r="L13" s="42">
        <f t="shared" si="4"/>
        <v>69163.143876000002</v>
      </c>
      <c r="M13" s="42">
        <v>1</v>
      </c>
      <c r="N13" s="42">
        <f t="shared" si="5"/>
        <v>740.87</v>
      </c>
      <c r="O13" s="42">
        <v>1</v>
      </c>
      <c r="P13" s="42">
        <f t="shared" si="6"/>
        <v>740.87</v>
      </c>
      <c r="Q13" s="42">
        <f t="shared" si="7"/>
        <v>662296.89289999998</v>
      </c>
      <c r="R13" s="42">
        <f t="shared" si="1"/>
        <v>423360.7304</v>
      </c>
      <c r="S13" s="42">
        <f t="shared" si="8"/>
        <v>1085657.6233000001</v>
      </c>
      <c r="T13" s="43">
        <f t="shared" si="9"/>
        <v>1016494.4794240001</v>
      </c>
      <c r="U13" s="1"/>
      <c r="V13" s="1"/>
      <c r="Z13" s="1"/>
      <c r="AA13" s="1"/>
      <c r="AB13" s="1"/>
      <c r="AC13" s="1"/>
      <c r="AD13" s="1"/>
      <c r="AE13" s="1"/>
      <c r="AF13" s="1"/>
      <c r="AH13" s="4"/>
      <c r="AI13" s="4"/>
    </row>
    <row r="14" spans="1:35" s="5" customFormat="1" ht="25.5" x14ac:dyDescent="0.55000000000000004">
      <c r="A14" s="1"/>
      <c r="B14" s="4"/>
      <c r="C14" s="1"/>
      <c r="D14" s="1">
        <v>723</v>
      </c>
      <c r="E14" s="1"/>
      <c r="F14" s="46" t="s">
        <v>3</v>
      </c>
      <c r="G14" s="47">
        <v>28.76</v>
      </c>
      <c r="H14" s="42">
        <f t="shared" si="2"/>
        <v>108904.3416</v>
      </c>
      <c r="I14" s="42">
        <v>4.6139999999999999</v>
      </c>
      <c r="J14" s="42">
        <f t="shared" si="3"/>
        <v>8735.778479999999</v>
      </c>
      <c r="K14" s="42">
        <v>7.6859999999999999</v>
      </c>
      <c r="L14" s="42">
        <f t="shared" si="4"/>
        <v>15657.227459999998</v>
      </c>
      <c r="M14" s="42">
        <v>0.496</v>
      </c>
      <c r="N14" s="42">
        <f t="shared" si="5"/>
        <v>367.47152</v>
      </c>
      <c r="O14" s="42">
        <v>0</v>
      </c>
      <c r="P14" s="42">
        <f t="shared" si="6"/>
        <v>0</v>
      </c>
      <c r="Q14" s="42">
        <f t="shared" si="7"/>
        <v>133664.81905999998</v>
      </c>
      <c r="R14" s="42">
        <f>G14*$R$7</f>
        <v>102163.57280000001</v>
      </c>
      <c r="S14" s="42">
        <f t="shared" si="8"/>
        <v>235828.39185999997</v>
      </c>
      <c r="T14" s="43">
        <f t="shared" si="9"/>
        <v>220171.16439999998</v>
      </c>
      <c r="U14" s="1"/>
      <c r="V14" s="1"/>
      <c r="Z14" s="1"/>
      <c r="AA14" s="1"/>
      <c r="AB14" s="1"/>
      <c r="AC14" s="1"/>
      <c r="AD14" s="1"/>
      <c r="AE14" s="1"/>
      <c r="AF14" s="1"/>
      <c r="AH14" s="4"/>
      <c r="AI14" s="4"/>
    </row>
    <row r="15" spans="1:35" s="5" customFormat="1" ht="25.5" x14ac:dyDescent="0.55000000000000004">
      <c r="A15" s="1"/>
      <c r="B15" s="4"/>
      <c r="C15" s="1"/>
      <c r="D15" s="1">
        <v>741</v>
      </c>
      <c r="E15" s="1"/>
      <c r="F15" s="46" t="s">
        <v>40</v>
      </c>
      <c r="G15" s="47">
        <v>371.8</v>
      </c>
      <c r="H15" s="42">
        <f t="shared" si="2"/>
        <v>1407880.1880000001</v>
      </c>
      <c r="I15" s="42">
        <v>67.331500000000005</v>
      </c>
      <c r="J15" s="42">
        <f t="shared" si="3"/>
        <v>127480.07558</v>
      </c>
      <c r="K15" s="42">
        <v>39.2498</v>
      </c>
      <c r="L15" s="42">
        <f t="shared" si="4"/>
        <v>79956.160078000001</v>
      </c>
      <c r="M15" s="42">
        <v>5.0103</v>
      </c>
      <c r="N15" s="42">
        <f t="shared" si="5"/>
        <v>3711.9809610000002</v>
      </c>
      <c r="O15" s="42">
        <v>0</v>
      </c>
      <c r="P15" s="42">
        <f t="shared" si="6"/>
        <v>0</v>
      </c>
      <c r="Q15" s="42">
        <f t="shared" si="7"/>
        <v>1619028.4046190002</v>
      </c>
      <c r="R15" s="42">
        <f t="shared" si="1"/>
        <v>1320737.7040000001</v>
      </c>
      <c r="S15" s="42">
        <f t="shared" si="8"/>
        <v>2939766.1086190003</v>
      </c>
      <c r="T15" s="43">
        <f t="shared" si="9"/>
        <v>2859809.9485410005</v>
      </c>
      <c r="U15" s="1"/>
      <c r="V15" s="1"/>
      <c r="Z15" s="1"/>
      <c r="AA15" s="1"/>
      <c r="AB15" s="1"/>
      <c r="AC15" s="1"/>
      <c r="AD15" s="1"/>
      <c r="AE15" s="1"/>
      <c r="AF15" s="1"/>
      <c r="AH15" s="4"/>
      <c r="AI15" s="4"/>
    </row>
    <row r="16" spans="1:35" s="5" customFormat="1" ht="25.5" x14ac:dyDescent="0.55000000000000004">
      <c r="A16" s="1"/>
      <c r="B16" s="4"/>
      <c r="C16" s="1"/>
      <c r="D16" s="1">
        <v>742</v>
      </c>
      <c r="E16" s="1"/>
      <c r="F16" s="46" t="s">
        <v>16</v>
      </c>
      <c r="G16" s="47">
        <v>151.52000000000001</v>
      </c>
      <c r="H16" s="42">
        <f t="shared" si="2"/>
        <v>573754.72320000001</v>
      </c>
      <c r="I16" s="42">
        <v>40.904499999999999</v>
      </c>
      <c r="J16" s="42">
        <f t="shared" si="3"/>
        <v>77445.307939999999</v>
      </c>
      <c r="K16" s="42">
        <v>22.439299999999999</v>
      </c>
      <c r="L16" s="42">
        <f t="shared" si="4"/>
        <v>45711.322422999998</v>
      </c>
      <c r="M16" s="42">
        <v>2</v>
      </c>
      <c r="N16" s="42">
        <f t="shared" si="5"/>
        <v>1481.74</v>
      </c>
      <c r="O16" s="42">
        <v>6</v>
      </c>
      <c r="P16" s="42">
        <f t="shared" si="6"/>
        <v>4445.22</v>
      </c>
      <c r="Q16" s="42">
        <f t="shared" si="7"/>
        <v>702838.31356299995</v>
      </c>
      <c r="R16" s="42">
        <f t="shared" si="1"/>
        <v>538241.46560000011</v>
      </c>
      <c r="S16" s="42">
        <f t="shared" si="8"/>
        <v>1241079.7791630002</v>
      </c>
      <c r="T16" s="43">
        <f t="shared" si="9"/>
        <v>1195368.4567400003</v>
      </c>
      <c r="U16" s="1"/>
      <c r="V16" s="1"/>
      <c r="Z16" s="1"/>
      <c r="AA16" s="1"/>
      <c r="AB16" s="1"/>
      <c r="AC16" s="1"/>
      <c r="AD16" s="1"/>
      <c r="AE16" s="1"/>
      <c r="AF16" s="1"/>
      <c r="AH16" s="4"/>
      <c r="AI16" s="4"/>
    </row>
    <row r="17" spans="1:35" s="5" customFormat="1" ht="25.5" x14ac:dyDescent="0.55000000000000004">
      <c r="A17" s="1"/>
      <c r="B17" s="4"/>
      <c r="C17" s="1"/>
      <c r="D17" s="1">
        <v>750</v>
      </c>
      <c r="E17" s="1"/>
      <c r="F17" s="46" t="s">
        <v>41</v>
      </c>
      <c r="G17" s="47">
        <v>222.82</v>
      </c>
      <c r="H17" s="42">
        <f t="shared" si="2"/>
        <v>843743.5811999999</v>
      </c>
      <c r="I17" s="42">
        <v>25.387499999999999</v>
      </c>
      <c r="J17" s="42">
        <f t="shared" si="3"/>
        <v>48066.661499999995</v>
      </c>
      <c r="K17" s="42">
        <v>23.906000000000002</v>
      </c>
      <c r="L17" s="42">
        <f t="shared" si="4"/>
        <v>48699.151660000003</v>
      </c>
      <c r="M17" s="42">
        <v>0.44800000000000001</v>
      </c>
      <c r="N17" s="42">
        <f t="shared" si="5"/>
        <v>331.90976000000001</v>
      </c>
      <c r="O17" s="42">
        <v>8</v>
      </c>
      <c r="P17" s="42">
        <f t="shared" si="6"/>
        <v>5926.96</v>
      </c>
      <c r="Q17" s="42">
        <f t="shared" si="7"/>
        <v>946768.26411999983</v>
      </c>
      <c r="R17" s="42">
        <f t="shared" si="1"/>
        <v>791519.02960000001</v>
      </c>
      <c r="S17" s="42">
        <f t="shared" si="8"/>
        <v>1738287.29372</v>
      </c>
      <c r="T17" s="43">
        <f t="shared" si="9"/>
        <v>1689588.14206</v>
      </c>
      <c r="U17" s="1"/>
      <c r="V17" s="1"/>
      <c r="Z17" s="1"/>
      <c r="AA17" s="1"/>
      <c r="AB17" s="1"/>
      <c r="AC17" s="1"/>
      <c r="AD17" s="1"/>
      <c r="AE17" s="1"/>
      <c r="AF17" s="1"/>
      <c r="AH17" s="4"/>
      <c r="AI17" s="4"/>
    </row>
    <row r="18" spans="1:35" s="5" customFormat="1" ht="25.5" x14ac:dyDescent="0.55000000000000004">
      <c r="A18" s="1"/>
      <c r="B18" s="4"/>
      <c r="C18" s="1"/>
      <c r="D18" s="1">
        <v>702</v>
      </c>
      <c r="E18" s="1"/>
      <c r="F18" s="46" t="s">
        <v>17</v>
      </c>
      <c r="G18" s="47">
        <v>107.5</v>
      </c>
      <c r="H18" s="42">
        <f t="shared" si="2"/>
        <v>407065.95</v>
      </c>
      <c r="I18" s="42">
        <v>19.1586</v>
      </c>
      <c r="J18" s="42">
        <f t="shared" si="3"/>
        <v>36273.360551999998</v>
      </c>
      <c r="K18" s="42">
        <v>13.238999999999999</v>
      </c>
      <c r="L18" s="42">
        <f t="shared" si="4"/>
        <v>26969.299289999995</v>
      </c>
      <c r="M18" s="42">
        <v>0</v>
      </c>
      <c r="N18" s="42">
        <f t="shared" si="5"/>
        <v>0</v>
      </c>
      <c r="O18" s="42">
        <v>0</v>
      </c>
      <c r="P18" s="42">
        <f t="shared" si="6"/>
        <v>0</v>
      </c>
      <c r="Q18" s="42">
        <f t="shared" si="7"/>
        <v>470308.60984200001</v>
      </c>
      <c r="R18" s="42">
        <f t="shared" si="1"/>
        <v>381870.10000000003</v>
      </c>
      <c r="S18" s="42">
        <f t="shared" si="8"/>
        <v>852178.70984200004</v>
      </c>
      <c r="T18" s="43">
        <f t="shared" si="9"/>
        <v>825209.41055200004</v>
      </c>
      <c r="U18" s="1"/>
      <c r="V18" s="1"/>
      <c r="Z18" s="1"/>
      <c r="AA18" s="1"/>
      <c r="AB18" s="1"/>
      <c r="AC18" s="1"/>
      <c r="AD18" s="1"/>
      <c r="AE18" s="1"/>
      <c r="AF18" s="1"/>
      <c r="AH18" s="4"/>
      <c r="AI18" s="4"/>
    </row>
    <row r="19" spans="1:35" s="5" customFormat="1" ht="25.5" x14ac:dyDescent="0.55000000000000004">
      <c r="A19" s="1"/>
      <c r="B19" s="4"/>
      <c r="C19" s="1"/>
      <c r="D19" s="1">
        <v>709</v>
      </c>
      <c r="E19" s="1"/>
      <c r="F19" s="46" t="s">
        <v>4</v>
      </c>
      <c r="G19" s="47">
        <v>144.47999999999999</v>
      </c>
      <c r="H19" s="42">
        <f t="shared" si="2"/>
        <v>547096.63679999998</v>
      </c>
      <c r="I19" s="42">
        <v>46.013400000000004</v>
      </c>
      <c r="J19" s="42">
        <f t="shared" si="3"/>
        <v>87118.090488000002</v>
      </c>
      <c r="K19" s="42">
        <v>43.074199999999998</v>
      </c>
      <c r="L19" s="42">
        <f t="shared" si="4"/>
        <v>87746.883561999988</v>
      </c>
      <c r="M19" s="42">
        <v>0</v>
      </c>
      <c r="N19" s="42">
        <f t="shared" si="5"/>
        <v>0</v>
      </c>
      <c r="O19" s="42">
        <v>0</v>
      </c>
      <c r="P19" s="42">
        <f t="shared" si="6"/>
        <v>0</v>
      </c>
      <c r="Q19" s="42">
        <f t="shared" si="7"/>
        <v>721961.61084999994</v>
      </c>
      <c r="R19" s="42">
        <f t="shared" si="1"/>
        <v>513233.41440000001</v>
      </c>
      <c r="S19" s="42">
        <f t="shared" si="8"/>
        <v>1235195.0252499999</v>
      </c>
      <c r="T19" s="43">
        <f t="shared" si="9"/>
        <v>1147448.1416879999</v>
      </c>
      <c r="U19" s="1"/>
      <c r="V19" s="1"/>
      <c r="Z19" s="1"/>
      <c r="AA19" s="1"/>
      <c r="AB19" s="1"/>
      <c r="AC19" s="1"/>
      <c r="AD19" s="1"/>
      <c r="AE19" s="1"/>
      <c r="AF19" s="1"/>
      <c r="AH19" s="4"/>
      <c r="AI19" s="4"/>
    </row>
    <row r="20" spans="1:35" s="5" customFormat="1" ht="25.5" x14ac:dyDescent="0.55000000000000004">
      <c r="A20" s="1"/>
      <c r="B20" s="4"/>
      <c r="C20" s="1"/>
      <c r="D20" s="1">
        <v>708</v>
      </c>
      <c r="E20" s="1"/>
      <c r="F20" s="46" t="s">
        <v>21</v>
      </c>
      <c r="G20" s="47">
        <v>159.16999999999999</v>
      </c>
      <c r="H20" s="42">
        <f t="shared" si="2"/>
        <v>602722.67219999991</v>
      </c>
      <c r="I20" s="42">
        <v>106.68940000000001</v>
      </c>
      <c r="J20" s="42">
        <f t="shared" si="3"/>
        <v>201997.17480800001</v>
      </c>
      <c r="K20" s="42">
        <v>49.818299999999994</v>
      </c>
      <c r="L20" s="42">
        <f t="shared" si="4"/>
        <v>101485.35711299998</v>
      </c>
      <c r="M20" s="42">
        <v>2.9807999999999999</v>
      </c>
      <c r="N20" s="42">
        <f t="shared" si="5"/>
        <v>2208.3852959999999</v>
      </c>
      <c r="O20" s="42">
        <v>0</v>
      </c>
      <c r="P20" s="42">
        <f t="shared" si="6"/>
        <v>0</v>
      </c>
      <c r="Q20" s="42">
        <f t="shared" si="7"/>
        <v>908413.58941699995</v>
      </c>
      <c r="R20" s="42">
        <f t="shared" si="1"/>
        <v>565416.40760000004</v>
      </c>
      <c r="S20" s="42">
        <f t="shared" si="8"/>
        <v>1473829.9970169999</v>
      </c>
      <c r="T20" s="43">
        <f t="shared" si="9"/>
        <v>1372344.6399039999</v>
      </c>
      <c r="U20" s="1"/>
      <c r="V20" s="1"/>
      <c r="Z20" s="1"/>
      <c r="AA20" s="1"/>
      <c r="AB20" s="1"/>
      <c r="AC20" s="1"/>
      <c r="AD20" s="1"/>
      <c r="AE20" s="1"/>
      <c r="AF20" s="1"/>
      <c r="AH20" s="4"/>
      <c r="AI20" s="4"/>
    </row>
    <row r="21" spans="1:35" s="5" customFormat="1" ht="25.5" x14ac:dyDescent="0.55000000000000004">
      <c r="A21" s="1"/>
      <c r="B21" s="4"/>
      <c r="C21" s="1"/>
      <c r="D21" s="1">
        <v>706</v>
      </c>
      <c r="E21" s="1"/>
      <c r="F21" s="46" t="s">
        <v>14</v>
      </c>
      <c r="G21" s="47">
        <v>83.49</v>
      </c>
      <c r="H21" s="42">
        <f t="shared" si="2"/>
        <v>316148.24339999998</v>
      </c>
      <c r="I21" s="42">
        <v>3.35</v>
      </c>
      <c r="J21" s="42">
        <f t="shared" si="3"/>
        <v>6342.6220000000003</v>
      </c>
      <c r="K21" s="42">
        <v>8.011099999999999</v>
      </c>
      <c r="L21" s="42">
        <f t="shared" si="4"/>
        <v>16319.491920999997</v>
      </c>
      <c r="M21" s="42">
        <v>1</v>
      </c>
      <c r="N21" s="42">
        <f t="shared" si="5"/>
        <v>740.87</v>
      </c>
      <c r="O21" s="42">
        <v>0</v>
      </c>
      <c r="P21" s="42">
        <f t="shared" si="6"/>
        <v>0</v>
      </c>
      <c r="Q21" s="42">
        <f t="shared" si="7"/>
        <v>339551.22732099995</v>
      </c>
      <c r="R21" s="42">
        <f t="shared" si="1"/>
        <v>296579.85719999997</v>
      </c>
      <c r="S21" s="42">
        <f t="shared" si="8"/>
        <v>636131.08452099992</v>
      </c>
      <c r="T21" s="43">
        <f t="shared" si="9"/>
        <v>619811.59259999997</v>
      </c>
      <c r="U21" s="1"/>
      <c r="V21" s="1"/>
      <c r="Z21" s="1"/>
      <c r="AA21" s="1"/>
      <c r="AB21" s="1"/>
      <c r="AC21" s="1"/>
      <c r="AD21" s="1"/>
      <c r="AE21" s="1"/>
      <c r="AF21" s="1"/>
      <c r="AH21" s="4"/>
      <c r="AI21" s="4"/>
    </row>
    <row r="22" spans="1:35" s="5" customFormat="1" ht="25.5" x14ac:dyDescent="0.55000000000000004">
      <c r="A22" s="1"/>
      <c r="B22" s="4"/>
      <c r="C22" s="1"/>
      <c r="D22" s="1">
        <v>719</v>
      </c>
      <c r="E22" s="1"/>
      <c r="F22" s="46" t="s">
        <v>5</v>
      </c>
      <c r="G22" s="47">
        <v>43.19</v>
      </c>
      <c r="H22" s="42">
        <f t="shared" si="2"/>
        <v>163545.84539999999</v>
      </c>
      <c r="I22" s="42">
        <v>22.383800000000001</v>
      </c>
      <c r="J22" s="42">
        <f t="shared" si="3"/>
        <v>42379.696215999997</v>
      </c>
      <c r="K22" s="42">
        <v>9.7419000000000011</v>
      </c>
      <c r="L22" s="42">
        <f t="shared" si="4"/>
        <v>19845.321909000002</v>
      </c>
      <c r="M22" s="42">
        <v>0.1167</v>
      </c>
      <c r="N22" s="42">
        <f t="shared" si="5"/>
        <v>86.459529000000003</v>
      </c>
      <c r="O22" s="42">
        <v>0</v>
      </c>
      <c r="P22" s="42">
        <f t="shared" si="6"/>
        <v>0</v>
      </c>
      <c r="Q22" s="42">
        <f t="shared" si="7"/>
        <v>225857.32305400001</v>
      </c>
      <c r="R22" s="42">
        <f t="shared" si="1"/>
        <v>153422.97320000001</v>
      </c>
      <c r="S22" s="42">
        <f t="shared" si="8"/>
        <v>379280.29625400004</v>
      </c>
      <c r="T22" s="43">
        <f t="shared" si="9"/>
        <v>359434.97434500005</v>
      </c>
      <c r="U22" s="1"/>
      <c r="V22" s="1"/>
      <c r="Z22" s="1"/>
      <c r="AA22" s="1"/>
      <c r="AB22" s="1"/>
      <c r="AC22" s="1"/>
      <c r="AD22" s="1"/>
      <c r="AE22" s="1"/>
      <c r="AF22" s="1"/>
      <c r="AH22" s="4"/>
      <c r="AI22" s="4"/>
    </row>
    <row r="23" spans="1:35" s="5" customFormat="1" ht="51" x14ac:dyDescent="0.55000000000000004">
      <c r="A23" s="1"/>
      <c r="B23" s="4"/>
      <c r="C23" s="1"/>
      <c r="D23" s="1">
        <v>733</v>
      </c>
      <c r="E23" s="1"/>
      <c r="F23" s="46" t="s">
        <v>6</v>
      </c>
      <c r="G23" s="47">
        <v>53.54</v>
      </c>
      <c r="H23" s="42">
        <f t="shared" si="2"/>
        <v>202737.7764</v>
      </c>
      <c r="I23" s="42">
        <v>14.097</v>
      </c>
      <c r="J23" s="42">
        <f t="shared" si="3"/>
        <v>26690.132039999997</v>
      </c>
      <c r="K23" s="42">
        <v>13.955599999999999</v>
      </c>
      <c r="L23" s="42">
        <f t="shared" si="4"/>
        <v>28429.092315999995</v>
      </c>
      <c r="M23" s="42">
        <v>1</v>
      </c>
      <c r="N23" s="42">
        <f t="shared" si="5"/>
        <v>740.87</v>
      </c>
      <c r="O23" s="42">
        <v>0</v>
      </c>
      <c r="P23" s="42">
        <f t="shared" si="6"/>
        <v>0</v>
      </c>
      <c r="Q23" s="42">
        <f t="shared" si="7"/>
        <v>258597.87075599999</v>
      </c>
      <c r="R23" s="42">
        <f t="shared" si="1"/>
        <v>190189.07120000001</v>
      </c>
      <c r="S23" s="42">
        <f t="shared" si="8"/>
        <v>448786.941956</v>
      </c>
      <c r="T23" s="43">
        <f t="shared" si="9"/>
        <v>420357.84964000003</v>
      </c>
      <c r="U23" s="1"/>
      <c r="V23" s="1"/>
      <c r="Z23" s="1"/>
      <c r="AA23" s="1"/>
      <c r="AB23" s="1"/>
      <c r="AC23" s="1"/>
      <c r="AD23" s="1"/>
      <c r="AE23" s="1"/>
      <c r="AF23" s="1"/>
      <c r="AH23" s="4"/>
      <c r="AI23" s="4"/>
    </row>
    <row r="24" spans="1:35" s="5" customFormat="1" ht="51" x14ac:dyDescent="0.55000000000000004">
      <c r="A24" s="1"/>
      <c r="B24" s="4"/>
      <c r="C24" s="1"/>
      <c r="D24" s="1">
        <v>744</v>
      </c>
      <c r="E24" s="1"/>
      <c r="F24" s="46" t="s">
        <v>20</v>
      </c>
      <c r="G24" s="47">
        <v>251.34</v>
      </c>
      <c r="H24" s="42">
        <f t="shared" si="2"/>
        <v>951739.12439999997</v>
      </c>
      <c r="I24" s="42">
        <v>34.797699999999999</v>
      </c>
      <c r="J24" s="42">
        <f t="shared" si="3"/>
        <v>65883.181363999989</v>
      </c>
      <c r="K24" s="42">
        <v>22.5519</v>
      </c>
      <c r="L24" s="42">
        <f t="shared" si="4"/>
        <v>45940.701008999997</v>
      </c>
      <c r="M24" s="42">
        <v>20.5305</v>
      </c>
      <c r="N24" s="42">
        <f t="shared" si="5"/>
        <v>15210.431535</v>
      </c>
      <c r="O24" s="42">
        <v>7.8019999999999996</v>
      </c>
      <c r="P24" s="42">
        <f t="shared" si="6"/>
        <v>5780.2677399999993</v>
      </c>
      <c r="Q24" s="42">
        <f t="shared" si="7"/>
        <v>1084553.7060479999</v>
      </c>
      <c r="R24" s="42">
        <f>(G24)*$R$7</f>
        <v>892830.05520000006</v>
      </c>
      <c r="S24" s="42">
        <f t="shared" si="8"/>
        <v>1977383.761248</v>
      </c>
      <c r="T24" s="43">
        <f t="shared" si="9"/>
        <v>1931443.060239</v>
      </c>
      <c r="U24" s="1"/>
      <c r="V24" s="1"/>
      <c r="Z24" s="1"/>
      <c r="AA24" s="1"/>
      <c r="AB24" s="1"/>
      <c r="AC24" s="1"/>
      <c r="AD24" s="1"/>
      <c r="AE24" s="1"/>
      <c r="AF24" s="1"/>
      <c r="AH24" s="4"/>
      <c r="AI24" s="4"/>
    </row>
    <row r="25" spans="1:35" s="5" customFormat="1" ht="25.5" x14ac:dyDescent="0.55000000000000004">
      <c r="A25" s="1"/>
      <c r="B25" s="4"/>
      <c r="C25" s="1"/>
      <c r="D25" s="1">
        <v>729</v>
      </c>
      <c r="E25" s="1"/>
      <c r="F25" s="46" t="s">
        <v>7</v>
      </c>
      <c r="G25" s="47">
        <v>167.53</v>
      </c>
      <c r="H25" s="42">
        <f t="shared" si="2"/>
        <v>634379.14980000001</v>
      </c>
      <c r="I25" s="42">
        <v>31.035299999999999</v>
      </c>
      <c r="J25" s="42">
        <f t="shared" si="3"/>
        <v>58759.754195999994</v>
      </c>
      <c r="K25" s="42">
        <v>36.625799999999998</v>
      </c>
      <c r="L25" s="42">
        <f t="shared" si="4"/>
        <v>74610.783437999999</v>
      </c>
      <c r="M25" s="42">
        <v>12.9176</v>
      </c>
      <c r="N25" s="42">
        <f t="shared" si="5"/>
        <v>9570.2623120000007</v>
      </c>
      <c r="O25" s="42">
        <v>2.0647000000000002</v>
      </c>
      <c r="P25" s="42">
        <f t="shared" si="6"/>
        <v>1529.6742890000003</v>
      </c>
      <c r="Q25" s="42">
        <f t="shared" si="7"/>
        <v>778849.6240350001</v>
      </c>
      <c r="R25" s="42">
        <f>(G25)*$R$7</f>
        <v>595113.46840000001</v>
      </c>
      <c r="S25" s="42">
        <f t="shared" si="8"/>
        <v>1373963.092435</v>
      </c>
      <c r="T25" s="43">
        <f t="shared" si="9"/>
        <v>1299352.3089970001</v>
      </c>
      <c r="U25" s="1"/>
      <c r="V25" s="1"/>
      <c r="Z25" s="1"/>
      <c r="AA25" s="1"/>
      <c r="AB25" s="1"/>
      <c r="AC25" s="1"/>
      <c r="AD25" s="1"/>
      <c r="AE25" s="1"/>
      <c r="AF25" s="1"/>
      <c r="AH25" s="4"/>
      <c r="AI25" s="4"/>
    </row>
    <row r="26" spans="1:35" s="5" customFormat="1" ht="25.5" x14ac:dyDescent="0.55000000000000004">
      <c r="A26" s="1"/>
      <c r="B26" s="4"/>
      <c r="C26" s="1"/>
      <c r="D26" s="1">
        <v>704</v>
      </c>
      <c r="E26" s="1"/>
      <c r="F26" s="46" t="s">
        <v>18</v>
      </c>
      <c r="G26" s="47">
        <v>103.79</v>
      </c>
      <c r="H26" s="42">
        <f t="shared" si="2"/>
        <v>393017.44140000001</v>
      </c>
      <c r="I26" s="42">
        <v>14.0495</v>
      </c>
      <c r="J26" s="42">
        <f t="shared" si="3"/>
        <v>26600.199339999999</v>
      </c>
      <c r="K26" s="42">
        <v>13.8644</v>
      </c>
      <c r="L26" s="42">
        <f t="shared" si="4"/>
        <v>28243.307883999998</v>
      </c>
      <c r="M26" s="42">
        <v>0</v>
      </c>
      <c r="N26" s="42">
        <f t="shared" si="5"/>
        <v>0</v>
      </c>
      <c r="O26" s="42">
        <v>5</v>
      </c>
      <c r="P26" s="42">
        <f t="shared" si="6"/>
        <v>3704.35</v>
      </c>
      <c r="Q26" s="42">
        <f t="shared" si="7"/>
        <v>451565.29862399999</v>
      </c>
      <c r="R26" s="42">
        <f t="shared" si="1"/>
        <v>368691.14120000007</v>
      </c>
      <c r="S26" s="42">
        <f t="shared" si="8"/>
        <v>820256.439824</v>
      </c>
      <c r="T26" s="43">
        <f t="shared" si="9"/>
        <v>792013.13193999999</v>
      </c>
      <c r="U26" s="1"/>
      <c r="V26" s="1"/>
      <c r="Z26" s="1"/>
      <c r="AA26" s="1"/>
      <c r="AB26" s="1"/>
      <c r="AC26" s="1"/>
      <c r="AD26" s="1"/>
      <c r="AE26" s="1"/>
      <c r="AF26" s="1"/>
      <c r="AH26" s="4"/>
      <c r="AI26" s="4"/>
    </row>
    <row r="27" spans="1:35" s="5" customFormat="1" ht="25.5" x14ac:dyDescent="0.55000000000000004">
      <c r="A27" s="1"/>
      <c r="B27" s="4"/>
      <c r="C27" s="1"/>
      <c r="D27" s="6">
        <v>740</v>
      </c>
      <c r="E27" s="1"/>
      <c r="F27" s="46" t="s">
        <v>15</v>
      </c>
      <c r="G27" s="47">
        <v>79.8</v>
      </c>
      <c r="H27" s="42">
        <f t="shared" si="2"/>
        <v>302175.46799999999</v>
      </c>
      <c r="I27" s="42">
        <v>22.452400000000001</v>
      </c>
      <c r="J27" s="42">
        <f t="shared" si="3"/>
        <v>42509.577967999998</v>
      </c>
      <c r="K27" s="42">
        <v>39.725500000000004</v>
      </c>
      <c r="L27" s="42">
        <f t="shared" si="4"/>
        <v>80925.213304999997</v>
      </c>
      <c r="M27" s="42">
        <v>0</v>
      </c>
      <c r="N27" s="42">
        <f t="shared" si="5"/>
        <v>0</v>
      </c>
      <c r="O27" s="42">
        <v>0</v>
      </c>
      <c r="P27" s="42">
        <f t="shared" si="6"/>
        <v>0</v>
      </c>
      <c r="Q27" s="42">
        <f t="shared" si="7"/>
        <v>425610.25927299995</v>
      </c>
      <c r="R27" s="42">
        <f t="shared" si="1"/>
        <v>283471.94400000002</v>
      </c>
      <c r="S27" s="42">
        <f t="shared" si="8"/>
        <v>709082.20327299996</v>
      </c>
      <c r="T27" s="43">
        <f t="shared" si="9"/>
        <v>628156.98996799998</v>
      </c>
      <c r="U27" s="1"/>
      <c r="V27" s="1"/>
      <c r="Z27" s="1"/>
      <c r="AA27" s="1"/>
      <c r="AB27" s="1"/>
      <c r="AC27" s="1"/>
      <c r="AD27" s="1"/>
      <c r="AE27" s="1"/>
      <c r="AF27" s="1"/>
      <c r="AH27" s="4"/>
      <c r="AI27" s="4"/>
    </row>
    <row r="28" spans="1:35" s="5" customFormat="1" ht="25.5" x14ac:dyDescent="0.55000000000000004">
      <c r="A28" s="1"/>
      <c r="B28" s="4"/>
      <c r="C28" s="1"/>
      <c r="D28" s="1">
        <v>703</v>
      </c>
      <c r="E28" s="1"/>
      <c r="F28" s="46" t="s">
        <v>8</v>
      </c>
      <c r="G28" s="47">
        <v>45.2</v>
      </c>
      <c r="H28" s="42">
        <f t="shared" si="2"/>
        <v>171157.03200000001</v>
      </c>
      <c r="I28" s="42">
        <v>24.622999999999998</v>
      </c>
      <c r="J28" s="42">
        <f t="shared" si="3"/>
        <v>46619.218359999992</v>
      </c>
      <c r="K28" s="42">
        <v>5.7025000000000006</v>
      </c>
      <c r="L28" s="42">
        <f t="shared" si="4"/>
        <v>11616.619775000001</v>
      </c>
      <c r="M28" s="42">
        <v>0</v>
      </c>
      <c r="N28" s="42">
        <f t="shared" si="5"/>
        <v>0</v>
      </c>
      <c r="O28" s="42">
        <v>0</v>
      </c>
      <c r="P28" s="42">
        <f t="shared" si="6"/>
        <v>0</v>
      </c>
      <c r="Q28" s="42">
        <f t="shared" si="7"/>
        <v>229392.870135</v>
      </c>
      <c r="R28" s="42">
        <f t="shared" si="1"/>
        <v>160563.05600000001</v>
      </c>
      <c r="S28" s="42">
        <f t="shared" si="8"/>
        <v>389955.92613500002</v>
      </c>
      <c r="T28" s="43">
        <f t="shared" si="9"/>
        <v>378339.30635999999</v>
      </c>
      <c r="U28" s="1"/>
      <c r="V28" s="1"/>
      <c r="W28" s="6"/>
      <c r="X28" s="6"/>
      <c r="Y28" s="6"/>
      <c r="Z28" s="1"/>
      <c r="AA28" s="1"/>
      <c r="AB28" s="1"/>
      <c r="AC28" s="1"/>
      <c r="AD28" s="1"/>
      <c r="AE28" s="1"/>
      <c r="AF28" s="1"/>
      <c r="AH28" s="4"/>
      <c r="AI28" s="4"/>
    </row>
    <row r="29" spans="1:35" s="5" customFormat="1" ht="25.5" x14ac:dyDescent="0.55000000000000004">
      <c r="A29" s="1"/>
      <c r="B29" s="4"/>
      <c r="C29" s="1"/>
      <c r="D29" s="1">
        <v>716</v>
      </c>
      <c r="E29" s="1"/>
      <c r="F29" s="46" t="s">
        <v>24</v>
      </c>
      <c r="G29" s="47">
        <v>144.88999999999999</v>
      </c>
      <c r="H29" s="42">
        <f t="shared" si="2"/>
        <v>548649.16739999992</v>
      </c>
      <c r="I29" s="42">
        <v>21.222200000000001</v>
      </c>
      <c r="J29" s="42">
        <f t="shared" si="3"/>
        <v>40180.415703999999</v>
      </c>
      <c r="K29" s="42">
        <v>16.0944</v>
      </c>
      <c r="L29" s="42">
        <f t="shared" si="4"/>
        <v>32786.063183999999</v>
      </c>
      <c r="M29" s="42">
        <v>0</v>
      </c>
      <c r="N29" s="42">
        <f t="shared" si="5"/>
        <v>0</v>
      </c>
      <c r="O29" s="42">
        <v>11.2722</v>
      </c>
      <c r="P29" s="42">
        <f t="shared" si="6"/>
        <v>8351.2348139999995</v>
      </c>
      <c r="Q29" s="42">
        <f t="shared" si="7"/>
        <v>629966.8811019999</v>
      </c>
      <c r="R29" s="42">
        <f t="shared" si="1"/>
        <v>514689.8492</v>
      </c>
      <c r="S29" s="42">
        <f t="shared" si="8"/>
        <v>1144656.730302</v>
      </c>
      <c r="T29" s="43">
        <f t="shared" si="9"/>
        <v>1111870.6671179999</v>
      </c>
      <c r="U29" s="1"/>
      <c r="V29" s="1"/>
      <c r="W29" s="6"/>
      <c r="X29" s="6"/>
      <c r="Y29" s="6"/>
      <c r="Z29" s="1"/>
      <c r="AA29" s="1"/>
      <c r="AB29" s="1"/>
      <c r="AC29" s="1"/>
      <c r="AD29" s="1"/>
      <c r="AE29" s="1"/>
      <c r="AF29" s="1"/>
      <c r="AH29" s="4"/>
      <c r="AI29" s="4"/>
    </row>
    <row r="30" spans="1:35" s="5" customFormat="1" ht="25.5" x14ac:dyDescent="0.55000000000000004">
      <c r="A30" s="1"/>
      <c r="B30" s="4"/>
      <c r="C30" s="1"/>
      <c r="D30" s="1">
        <v>735</v>
      </c>
      <c r="E30" s="1"/>
      <c r="F30" s="46" t="s">
        <v>9</v>
      </c>
      <c r="G30" s="47">
        <v>116.88</v>
      </c>
      <c r="H30" s="42">
        <f t="shared" si="2"/>
        <v>442584.82079999999</v>
      </c>
      <c r="I30" s="42">
        <v>41.645099999999999</v>
      </c>
      <c r="J30" s="42">
        <f t="shared" si="3"/>
        <v>78847.500732</v>
      </c>
      <c r="K30" s="42">
        <v>21.253700000000002</v>
      </c>
      <c r="L30" s="42">
        <f t="shared" si="4"/>
        <v>43296.124807</v>
      </c>
      <c r="M30" s="42">
        <v>3</v>
      </c>
      <c r="N30" s="42">
        <f t="shared" si="5"/>
        <v>2222.61</v>
      </c>
      <c r="O30" s="42">
        <v>6.5743</v>
      </c>
      <c r="P30" s="42">
        <f t="shared" si="6"/>
        <v>4870.7016409999997</v>
      </c>
      <c r="Q30" s="42">
        <f t="shared" si="7"/>
        <v>571821.75797999999</v>
      </c>
      <c r="R30" s="42">
        <f t="shared" si="1"/>
        <v>415190.48639999999</v>
      </c>
      <c r="S30" s="42">
        <f t="shared" si="8"/>
        <v>987012.24438000005</v>
      </c>
      <c r="T30" s="43">
        <f t="shared" si="9"/>
        <v>943716.119573</v>
      </c>
      <c r="U30" s="1"/>
      <c r="V30" s="1"/>
      <c r="Z30" s="1"/>
      <c r="AA30" s="1"/>
      <c r="AB30" s="1"/>
      <c r="AC30" s="1"/>
      <c r="AD30" s="1"/>
      <c r="AE30" s="1"/>
      <c r="AF30" s="1"/>
      <c r="AH30" s="4"/>
      <c r="AI30" s="4"/>
    </row>
    <row r="31" spans="1:35" s="5" customFormat="1" ht="25.5" x14ac:dyDescent="0.55000000000000004">
      <c r="A31" s="1"/>
      <c r="B31" s="4"/>
      <c r="C31" s="1"/>
      <c r="D31" s="1">
        <v>737</v>
      </c>
      <c r="E31" s="1"/>
      <c r="F31" s="46" t="s">
        <v>10</v>
      </c>
      <c r="G31" s="47">
        <v>42.66</v>
      </c>
      <c r="H31" s="42">
        <f t="shared" si="2"/>
        <v>161538.91559999998</v>
      </c>
      <c r="I31" s="42">
        <v>22.849299999999999</v>
      </c>
      <c r="J31" s="42">
        <f t="shared" si="3"/>
        <v>43261.036675999996</v>
      </c>
      <c r="K31" s="42">
        <v>3.0636999999999999</v>
      </c>
      <c r="L31" s="42">
        <f t="shared" si="4"/>
        <v>6241.0939069999995</v>
      </c>
      <c r="M31" s="42">
        <v>0</v>
      </c>
      <c r="N31" s="42">
        <f t="shared" si="5"/>
        <v>0</v>
      </c>
      <c r="O31" s="42">
        <v>0.62380000000000002</v>
      </c>
      <c r="P31" s="42">
        <f t="shared" si="6"/>
        <v>462.15470600000003</v>
      </c>
      <c r="Q31" s="42">
        <f t="shared" si="7"/>
        <v>211503.20088899997</v>
      </c>
      <c r="R31" s="42">
        <f t="shared" si="1"/>
        <v>151540.2648</v>
      </c>
      <c r="S31" s="42">
        <f t="shared" si="8"/>
        <v>363043.46568899998</v>
      </c>
      <c r="T31" s="43">
        <f t="shared" si="9"/>
        <v>356802.371782</v>
      </c>
      <c r="U31" s="1"/>
      <c r="V31" s="1"/>
      <c r="Z31" s="1"/>
      <c r="AA31" s="1"/>
      <c r="AB31" s="1"/>
      <c r="AC31" s="1"/>
      <c r="AD31" s="1"/>
      <c r="AE31" s="1"/>
      <c r="AF31" s="1"/>
      <c r="AH31" s="4"/>
      <c r="AI31" s="4"/>
    </row>
    <row r="32" spans="1:35" s="5" customFormat="1" ht="25.5" x14ac:dyDescent="0.55000000000000004">
      <c r="A32" s="1"/>
      <c r="B32" s="4"/>
      <c r="C32" s="1"/>
      <c r="D32" s="1">
        <v>705</v>
      </c>
      <c r="E32" s="1"/>
      <c r="F32" s="46" t="s">
        <v>11</v>
      </c>
      <c r="G32" s="47">
        <v>297.25</v>
      </c>
      <c r="H32" s="42">
        <f t="shared" si="2"/>
        <v>1125584.6850000001</v>
      </c>
      <c r="I32" s="42">
        <v>47.347700000000003</v>
      </c>
      <c r="J32" s="42">
        <f t="shared" si="3"/>
        <v>89644.347364000001</v>
      </c>
      <c r="K32" s="42">
        <v>50.667500000000004</v>
      </c>
      <c r="L32" s="42">
        <f t="shared" si="4"/>
        <v>103215.270925</v>
      </c>
      <c r="M32" s="42">
        <v>14.976900000000001</v>
      </c>
      <c r="N32" s="42">
        <f t="shared" si="5"/>
        <v>11095.935903</v>
      </c>
      <c r="O32" s="42">
        <v>6</v>
      </c>
      <c r="P32" s="42">
        <f t="shared" si="6"/>
        <v>4445.22</v>
      </c>
      <c r="Q32" s="42">
        <f t="shared" si="7"/>
        <v>1333985.4591920001</v>
      </c>
      <c r="R32" s="42">
        <f t="shared" si="1"/>
        <v>1055915.23</v>
      </c>
      <c r="S32" s="42">
        <f t="shared" si="8"/>
        <v>2389900.6891919998</v>
      </c>
      <c r="T32" s="43">
        <f t="shared" si="9"/>
        <v>2286685.418267</v>
      </c>
      <c r="U32" s="1"/>
      <c r="V32" s="1"/>
      <c r="Z32" s="1"/>
      <c r="AA32" s="1"/>
      <c r="AB32" s="1"/>
      <c r="AC32" s="1"/>
      <c r="AD32" s="1"/>
      <c r="AE32" s="1"/>
      <c r="AF32" s="1"/>
      <c r="AH32" s="4"/>
      <c r="AI32" s="4"/>
    </row>
    <row r="33" spans="1:35" s="5" customFormat="1" ht="25.5" x14ac:dyDescent="0.55000000000000004">
      <c r="A33" s="1"/>
      <c r="B33" s="4"/>
      <c r="C33" s="1"/>
      <c r="D33" s="1">
        <v>714</v>
      </c>
      <c r="E33" s="1"/>
      <c r="F33" s="46" t="s">
        <v>23</v>
      </c>
      <c r="G33" s="47">
        <v>62.54</v>
      </c>
      <c r="H33" s="42">
        <f t="shared" si="2"/>
        <v>236817.71639999998</v>
      </c>
      <c r="I33" s="42">
        <v>2</v>
      </c>
      <c r="J33" s="42">
        <f t="shared" si="3"/>
        <v>3786.64</v>
      </c>
      <c r="K33" s="42">
        <v>6.0228999999999999</v>
      </c>
      <c r="L33" s="42">
        <f t="shared" si="4"/>
        <v>12269.309819</v>
      </c>
      <c r="M33" s="42">
        <v>0</v>
      </c>
      <c r="N33" s="42">
        <f t="shared" si="5"/>
        <v>0</v>
      </c>
      <c r="O33" s="42">
        <v>0</v>
      </c>
      <c r="P33" s="42">
        <f t="shared" si="6"/>
        <v>0</v>
      </c>
      <c r="Q33" s="42">
        <f t="shared" si="7"/>
        <v>252873.66621899998</v>
      </c>
      <c r="R33" s="42">
        <f t="shared" si="1"/>
        <v>222159.5912</v>
      </c>
      <c r="S33" s="42">
        <f t="shared" si="8"/>
        <v>475033.25741899997</v>
      </c>
      <c r="T33" s="43">
        <f t="shared" si="9"/>
        <v>462763.94759999996</v>
      </c>
      <c r="U33" s="1"/>
      <c r="V33" s="1"/>
      <c r="Z33" s="1"/>
      <c r="AA33" s="1"/>
      <c r="AB33" s="1"/>
      <c r="AC33" s="1"/>
      <c r="AD33" s="1"/>
      <c r="AE33" s="1"/>
      <c r="AF33" s="1"/>
      <c r="AH33" s="4"/>
      <c r="AI33" s="4"/>
    </row>
    <row r="34" spans="1:35" s="5" customFormat="1" ht="25.5" x14ac:dyDescent="0.55000000000000004">
      <c r="A34" s="1"/>
      <c r="B34" s="4"/>
      <c r="C34" s="1"/>
      <c r="D34" s="1">
        <v>721</v>
      </c>
      <c r="E34" s="1"/>
      <c r="F34" s="46" t="s">
        <v>12</v>
      </c>
      <c r="G34" s="47">
        <v>324.42</v>
      </c>
      <c r="H34" s="42">
        <f t="shared" si="2"/>
        <v>1228468.2372000001</v>
      </c>
      <c r="I34" s="42">
        <v>74.063500000000005</v>
      </c>
      <c r="J34" s="42">
        <f t="shared" si="3"/>
        <v>140225.90582000001</v>
      </c>
      <c r="K34" s="42">
        <v>73.435600000000008</v>
      </c>
      <c r="L34" s="42">
        <f t="shared" si="4"/>
        <v>149596.395116</v>
      </c>
      <c r="M34" s="42">
        <v>12.994899999999999</v>
      </c>
      <c r="N34" s="42">
        <f t="shared" si="5"/>
        <v>9627.5315630000005</v>
      </c>
      <c r="O34" s="42">
        <v>6</v>
      </c>
      <c r="P34" s="42">
        <f t="shared" si="6"/>
        <v>4445.22</v>
      </c>
      <c r="Q34" s="42">
        <f t="shared" si="7"/>
        <v>1532363.2896990001</v>
      </c>
      <c r="R34" s="42">
        <f t="shared" si="1"/>
        <v>1152430.6776000001</v>
      </c>
      <c r="S34" s="42">
        <f t="shared" si="8"/>
        <v>2684793.9672990004</v>
      </c>
      <c r="T34" s="43">
        <f t="shared" si="9"/>
        <v>2535197.5721830004</v>
      </c>
      <c r="U34" s="1"/>
      <c r="V34" s="1"/>
      <c r="Z34" s="1"/>
      <c r="AA34" s="1"/>
      <c r="AB34" s="1"/>
      <c r="AC34" s="1"/>
      <c r="AD34" s="1"/>
      <c r="AE34" s="1"/>
      <c r="AF34" s="1"/>
      <c r="AH34" s="4"/>
      <c r="AI34" s="4"/>
    </row>
    <row r="35" spans="1:35" s="5" customFormat="1" ht="25.5" x14ac:dyDescent="0.55000000000000004">
      <c r="A35" s="1"/>
      <c r="B35" s="4"/>
      <c r="C35" s="1"/>
      <c r="D35" s="1">
        <v>717</v>
      </c>
      <c r="E35" s="1"/>
      <c r="F35" s="46" t="s">
        <v>13</v>
      </c>
      <c r="G35" s="47">
        <v>93.149999999999991</v>
      </c>
      <c r="H35" s="42">
        <f t="shared" si="2"/>
        <v>352727.37899999996</v>
      </c>
      <c r="I35" s="42">
        <v>32.9176</v>
      </c>
      <c r="J35" s="42">
        <f t="shared" si="3"/>
        <v>62323.550431999996</v>
      </c>
      <c r="K35" s="42">
        <v>24</v>
      </c>
      <c r="L35" s="42">
        <f t="shared" si="4"/>
        <v>48890.64</v>
      </c>
      <c r="M35" s="42">
        <v>0.89890000000000003</v>
      </c>
      <c r="N35" s="42">
        <f t="shared" si="5"/>
        <v>665.96804300000008</v>
      </c>
      <c r="O35" s="42">
        <v>2.5562</v>
      </c>
      <c r="P35" s="42">
        <f t="shared" si="6"/>
        <v>1893.8118939999999</v>
      </c>
      <c r="Q35" s="42">
        <f t="shared" si="7"/>
        <v>466501.34936899994</v>
      </c>
      <c r="R35" s="42">
        <f t="shared" si="1"/>
        <v>330894.88199999998</v>
      </c>
      <c r="S35" s="42">
        <f t="shared" si="8"/>
        <v>797396.23136899993</v>
      </c>
      <c r="T35" s="43">
        <f t="shared" si="9"/>
        <v>748505.59136899991</v>
      </c>
      <c r="U35" s="1"/>
      <c r="V35" s="1"/>
      <c r="Z35" s="1"/>
      <c r="AA35" s="1"/>
      <c r="AB35" s="1"/>
      <c r="AC35" s="1"/>
      <c r="AD35" s="1"/>
      <c r="AE35" s="1"/>
      <c r="AF35" s="1"/>
      <c r="AH35" s="4"/>
      <c r="AI35" s="4"/>
    </row>
    <row r="36" spans="1:35" s="5" customFormat="1" ht="29.5" x14ac:dyDescent="0.55000000000000004">
      <c r="A36" s="1"/>
      <c r="B36" s="4"/>
      <c r="C36" s="1"/>
      <c r="D36" s="1">
        <v>727</v>
      </c>
      <c r="E36" s="1"/>
      <c r="F36" s="46" t="s">
        <v>46</v>
      </c>
      <c r="G36" s="47">
        <v>1977.057409</v>
      </c>
      <c r="H36" s="42">
        <f t="shared" si="2"/>
        <v>7486444.20836394</v>
      </c>
      <c r="I36" s="42">
        <v>67.063500000000005</v>
      </c>
      <c r="J36" s="42">
        <f t="shared" si="3"/>
        <v>126972.66582000001</v>
      </c>
      <c r="K36" s="42">
        <v>34.1434</v>
      </c>
      <c r="L36" s="42">
        <f t="shared" si="4"/>
        <v>69553.861573999995</v>
      </c>
      <c r="M36" s="42">
        <v>0</v>
      </c>
      <c r="N36" s="42">
        <f t="shared" si="5"/>
        <v>0</v>
      </c>
      <c r="O36" s="42">
        <v>0</v>
      </c>
      <c r="P36" s="42">
        <f t="shared" si="6"/>
        <v>0</v>
      </c>
      <c r="Q36" s="42">
        <f t="shared" si="7"/>
        <v>7682970.7357579395</v>
      </c>
      <c r="R36" s="42">
        <f>G36*2258.95</f>
        <v>4466073.8340605497</v>
      </c>
      <c r="S36" s="42">
        <f t="shared" si="8"/>
        <v>12149044.569818489</v>
      </c>
      <c r="T36" s="43">
        <f t="shared" si="9"/>
        <v>12079490.70824449</v>
      </c>
      <c r="U36" s="1"/>
      <c r="V36" s="1"/>
      <c r="Z36" s="1"/>
      <c r="AA36" s="1"/>
      <c r="AB36" s="1"/>
      <c r="AC36" s="1"/>
      <c r="AD36" s="1"/>
      <c r="AE36" s="1"/>
      <c r="AF36" s="1"/>
      <c r="AH36" s="4"/>
      <c r="AI36" s="4"/>
    </row>
    <row r="37" spans="1:35" s="5" customFormat="1" ht="25.5" x14ac:dyDescent="0.55000000000000004">
      <c r="A37" s="1"/>
      <c r="B37" s="4"/>
      <c r="C37" s="1"/>
      <c r="D37" s="1">
        <v>712</v>
      </c>
      <c r="E37" s="1"/>
      <c r="F37" s="48" t="s">
        <v>22</v>
      </c>
      <c r="G37" s="47">
        <v>295.27</v>
      </c>
      <c r="H37" s="42">
        <f t="shared" si="2"/>
        <v>1118087.0981999999</v>
      </c>
      <c r="I37" s="42">
        <v>20.054600000000001</v>
      </c>
      <c r="J37" s="42">
        <f t="shared" si="3"/>
        <v>37969.775271999999</v>
      </c>
      <c r="K37" s="42">
        <v>35.970399999999998</v>
      </c>
      <c r="L37" s="42">
        <f t="shared" si="4"/>
        <v>73275.661543999988</v>
      </c>
      <c r="M37" s="42">
        <v>3</v>
      </c>
      <c r="N37" s="42">
        <f t="shared" si="5"/>
        <v>2222.61</v>
      </c>
      <c r="O37" s="42">
        <v>33.045499999999997</v>
      </c>
      <c r="P37" s="42">
        <f t="shared" si="6"/>
        <v>24482.419585</v>
      </c>
      <c r="Q37" s="49">
        <f t="shared" si="7"/>
        <v>1256037.5646010002</v>
      </c>
      <c r="R37" s="42">
        <f t="shared" si="1"/>
        <v>1048881.7156</v>
      </c>
      <c r="S37" s="42">
        <f t="shared" si="8"/>
        <v>2304919.2802010002</v>
      </c>
      <c r="T37" s="43">
        <f t="shared" si="9"/>
        <v>2231643.6186570004</v>
      </c>
      <c r="U37" s="1"/>
      <c r="V37" s="1"/>
      <c r="Z37" s="1"/>
      <c r="AA37" s="1"/>
      <c r="AB37" s="1"/>
      <c r="AC37" s="1"/>
      <c r="AD37" s="1"/>
      <c r="AE37" s="1"/>
      <c r="AF37" s="1"/>
      <c r="AH37" s="4"/>
      <c r="AI37" s="4"/>
    </row>
    <row r="38" spans="1:35" s="5" customFormat="1" ht="18" x14ac:dyDescent="0.4">
      <c r="A38" s="1"/>
      <c r="B38" s="1"/>
      <c r="C38" s="1"/>
      <c r="D38" s="1"/>
      <c r="E38" s="1"/>
      <c r="F38" s="54" t="s">
        <v>52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/>
      <c r="U38" s="1"/>
      <c r="V38" s="1"/>
      <c r="Z38" s="1"/>
      <c r="AA38" s="1"/>
      <c r="AB38" s="1"/>
      <c r="AC38" s="1"/>
      <c r="AD38" s="1"/>
      <c r="AE38" s="1"/>
      <c r="AF38" s="1"/>
      <c r="AH38" s="4"/>
      <c r="AI38" s="4"/>
    </row>
    <row r="39" spans="1:35" s="5" customFormat="1" ht="30" customHeight="1" x14ac:dyDescent="0.4">
      <c r="A39" s="1"/>
      <c r="B39" s="1"/>
      <c r="C39" s="1"/>
      <c r="D39" s="1"/>
      <c r="E39" s="1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1"/>
      <c r="V39" s="1"/>
      <c r="W39" s="1"/>
      <c r="X39" s="1"/>
      <c r="Y39" s="1"/>
      <c r="Z39" s="1"/>
      <c r="AA39" s="1"/>
      <c r="AB39" s="1"/>
      <c r="AC39" s="7"/>
      <c r="AD39" s="1"/>
      <c r="AE39" s="1"/>
      <c r="AF39" s="1"/>
      <c r="AH39" s="4"/>
      <c r="AI39" s="4"/>
    </row>
    <row r="40" spans="1:35" s="5" customFormat="1" ht="36.75" customHeight="1" thickBot="1" x14ac:dyDescent="0.45">
      <c r="A40" s="1"/>
      <c r="B40" s="1"/>
      <c r="C40" s="1"/>
      <c r="D40" s="1"/>
      <c r="E40" s="1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9"/>
      <c r="U40" s="1"/>
      <c r="V40" s="1"/>
      <c r="Z40" s="1"/>
      <c r="AA40" s="1"/>
      <c r="AB40" s="1"/>
      <c r="AC40" s="1"/>
      <c r="AD40" s="1"/>
      <c r="AE40" s="1"/>
      <c r="AF40" s="1"/>
      <c r="AH40" s="4"/>
      <c r="AI40" s="4"/>
    </row>
    <row r="41" spans="1:35" ht="11.25" customHeight="1" x14ac:dyDescent="0.45">
      <c r="G41" s="17"/>
      <c r="H41" s="18"/>
      <c r="I41" s="17"/>
      <c r="J41" s="19"/>
      <c r="K41" s="17"/>
      <c r="L41" s="19"/>
      <c r="M41" s="17"/>
      <c r="N41" s="19"/>
      <c r="O41" s="19"/>
      <c r="P41" s="19"/>
      <c r="Q41" s="18"/>
      <c r="R41" s="18"/>
      <c r="S41" s="18"/>
      <c r="T41" s="18"/>
      <c r="W41" s="5"/>
      <c r="X41" s="5"/>
      <c r="Y41" s="5"/>
      <c r="Z41" s="5"/>
      <c r="AA41" s="5"/>
      <c r="AB41" s="5"/>
    </row>
    <row r="42" spans="1:35" ht="52.5" customHeight="1" x14ac:dyDescent="0.45">
      <c r="D42" s="11"/>
      <c r="E42" s="11"/>
      <c r="F42" s="20"/>
      <c r="G42" s="17"/>
      <c r="H42" s="18"/>
      <c r="I42" s="17"/>
      <c r="J42" s="19"/>
      <c r="K42" s="17"/>
      <c r="L42" s="19"/>
      <c r="M42" s="17"/>
      <c r="N42" s="19"/>
      <c r="O42" s="19"/>
      <c r="P42" s="19"/>
      <c r="Q42" s="18"/>
      <c r="R42" s="18"/>
      <c r="S42" s="18"/>
      <c r="T42" s="18"/>
      <c r="U42" s="8"/>
    </row>
    <row r="43" spans="1:35" x14ac:dyDescent="0.45">
      <c r="D43" s="11"/>
      <c r="E43" s="11"/>
      <c r="F43" s="20"/>
      <c r="G43" s="17"/>
      <c r="H43" s="18"/>
      <c r="I43" s="17"/>
      <c r="J43" s="19"/>
      <c r="K43" s="17"/>
      <c r="L43" s="19"/>
      <c r="M43" s="17"/>
      <c r="N43" s="19"/>
      <c r="O43" s="19"/>
      <c r="P43" s="19"/>
      <c r="Q43" s="18"/>
      <c r="R43" s="18"/>
      <c r="S43" s="18"/>
      <c r="T43" s="18"/>
      <c r="U43" s="8"/>
      <c r="W43" s="5"/>
      <c r="X43" s="9"/>
      <c r="Y43" s="5"/>
      <c r="Z43" s="5"/>
      <c r="AA43" s="5"/>
      <c r="AB43" s="5"/>
    </row>
    <row r="44" spans="1:35" x14ac:dyDescent="0.45">
      <c r="D44" s="11"/>
      <c r="E44" s="11"/>
      <c r="F44" s="20"/>
      <c r="G44" s="17"/>
      <c r="H44" s="18"/>
      <c r="I44" s="17"/>
      <c r="J44" s="19"/>
      <c r="K44" s="17"/>
      <c r="L44" s="19"/>
      <c r="M44" s="17"/>
      <c r="N44" s="19"/>
      <c r="O44" s="19"/>
      <c r="P44" s="19"/>
      <c r="Q44" s="18"/>
      <c r="R44" s="18"/>
      <c r="S44" s="18"/>
      <c r="T44" s="18"/>
      <c r="U44" s="10"/>
    </row>
    <row r="45" spans="1:35" x14ac:dyDescent="0.45">
      <c r="D45" s="11"/>
      <c r="E45" s="11"/>
      <c r="F45" s="20"/>
      <c r="G45" s="17"/>
      <c r="H45" s="18"/>
      <c r="I45" s="17"/>
      <c r="J45" s="19"/>
      <c r="K45" s="17"/>
      <c r="L45" s="19"/>
      <c r="M45" s="17"/>
      <c r="N45" s="19"/>
      <c r="O45" s="19"/>
      <c r="P45" s="19"/>
      <c r="Q45" s="18"/>
      <c r="R45" s="18"/>
      <c r="S45" s="18"/>
      <c r="T45" s="18"/>
      <c r="U45" s="10"/>
    </row>
    <row r="46" spans="1:35" x14ac:dyDescent="0.45">
      <c r="D46" s="11"/>
      <c r="E46" s="11"/>
      <c r="F46" s="20"/>
      <c r="G46" s="17"/>
      <c r="H46" s="18"/>
      <c r="I46" s="17"/>
      <c r="J46" s="19"/>
      <c r="K46" s="17"/>
      <c r="L46" s="19"/>
      <c r="M46" s="17"/>
      <c r="N46" s="19"/>
      <c r="O46" s="19"/>
      <c r="P46" s="19"/>
      <c r="Q46" s="18"/>
      <c r="R46" s="18"/>
      <c r="S46" s="18"/>
      <c r="T46" s="18"/>
      <c r="U46" s="10"/>
    </row>
    <row r="47" spans="1:35" x14ac:dyDescent="0.45">
      <c r="D47" s="11"/>
      <c r="E47" s="11"/>
      <c r="F47" s="20"/>
      <c r="G47" s="17"/>
      <c r="H47" s="18"/>
      <c r="I47" s="17"/>
      <c r="J47" s="19"/>
      <c r="K47" s="17"/>
      <c r="L47" s="19"/>
      <c r="M47" s="17"/>
      <c r="N47" s="19"/>
      <c r="O47" s="19"/>
      <c r="P47" s="19"/>
      <c r="Q47" s="18"/>
      <c r="R47" s="18"/>
      <c r="S47" s="18"/>
      <c r="T47" s="18"/>
      <c r="U47" s="10"/>
    </row>
    <row r="48" spans="1:35" x14ac:dyDescent="0.45">
      <c r="D48" s="11"/>
      <c r="E48" s="11"/>
      <c r="F48" s="20"/>
      <c r="G48" s="17"/>
      <c r="H48" s="18"/>
      <c r="I48" s="17"/>
      <c r="J48" s="19"/>
      <c r="K48" s="17"/>
      <c r="L48" s="19"/>
      <c r="M48" s="17"/>
      <c r="N48" s="19"/>
      <c r="O48" s="19"/>
      <c r="P48" s="19"/>
      <c r="Q48" s="18"/>
      <c r="R48" s="18"/>
      <c r="S48" s="18"/>
      <c r="T48" s="18"/>
      <c r="U48" s="10"/>
    </row>
    <row r="49" spans="4:21" x14ac:dyDescent="0.45">
      <c r="D49" s="11"/>
      <c r="E49" s="11"/>
      <c r="F49" s="20"/>
      <c r="G49" s="17"/>
      <c r="H49" s="18"/>
      <c r="I49" s="17"/>
      <c r="J49" s="19"/>
      <c r="K49" s="17"/>
      <c r="L49" s="19"/>
      <c r="M49" s="17"/>
      <c r="N49" s="19"/>
      <c r="O49" s="19"/>
      <c r="P49" s="19"/>
      <c r="Q49" s="18"/>
      <c r="R49" s="18"/>
      <c r="S49" s="18"/>
      <c r="T49" s="18"/>
      <c r="U49" s="10"/>
    </row>
    <row r="50" spans="4:21" x14ac:dyDescent="0.45">
      <c r="D50" s="11"/>
      <c r="E50" s="11"/>
      <c r="F50" s="20"/>
      <c r="G50" s="17"/>
      <c r="H50" s="18"/>
      <c r="I50" s="17"/>
      <c r="J50" s="19"/>
      <c r="K50" s="17"/>
      <c r="L50" s="19"/>
      <c r="M50" s="17"/>
      <c r="N50" s="19"/>
      <c r="O50" s="19"/>
      <c r="P50" s="19"/>
      <c r="Q50" s="18"/>
      <c r="R50" s="18"/>
      <c r="S50" s="18"/>
      <c r="T50" s="18"/>
      <c r="U50" s="10"/>
    </row>
    <row r="51" spans="4:21" x14ac:dyDescent="0.45">
      <c r="D51" s="11"/>
      <c r="E51" s="11"/>
      <c r="F51" s="20"/>
      <c r="G51" s="17"/>
      <c r="H51" s="18"/>
      <c r="I51" s="17"/>
      <c r="J51" s="19"/>
      <c r="K51" s="17"/>
      <c r="L51" s="19"/>
      <c r="M51" s="17"/>
      <c r="N51" s="19"/>
      <c r="O51" s="19"/>
      <c r="P51" s="19"/>
      <c r="Q51" s="18"/>
      <c r="R51" s="18"/>
      <c r="S51" s="18"/>
      <c r="T51" s="18"/>
      <c r="U51" s="10"/>
    </row>
    <row r="52" spans="4:21" x14ac:dyDescent="0.45">
      <c r="D52" s="11"/>
      <c r="E52" s="11"/>
      <c r="F52" s="20"/>
      <c r="G52" s="17"/>
      <c r="H52" s="18"/>
      <c r="I52" s="17"/>
      <c r="J52" s="19"/>
      <c r="K52" s="17"/>
      <c r="L52" s="19"/>
      <c r="M52" s="17"/>
      <c r="N52" s="19"/>
      <c r="O52" s="19"/>
      <c r="P52" s="19"/>
      <c r="Q52" s="18"/>
      <c r="R52" s="18"/>
      <c r="S52" s="18"/>
      <c r="T52" s="18"/>
      <c r="U52" s="10"/>
    </row>
    <row r="53" spans="4:21" x14ac:dyDescent="0.45">
      <c r="D53" s="11"/>
      <c r="E53" s="11"/>
      <c r="F53" s="20"/>
      <c r="G53" s="17"/>
      <c r="H53" s="18"/>
      <c r="I53" s="17"/>
      <c r="J53" s="19"/>
      <c r="K53" s="17"/>
      <c r="L53" s="19"/>
      <c r="M53" s="17"/>
      <c r="N53" s="19"/>
      <c r="O53" s="19"/>
      <c r="P53" s="19"/>
      <c r="Q53" s="18"/>
      <c r="R53" s="18"/>
      <c r="S53" s="18"/>
      <c r="T53" s="18"/>
      <c r="U53" s="10"/>
    </row>
    <row r="54" spans="4:21" x14ac:dyDescent="0.45">
      <c r="F54" s="20"/>
      <c r="G54" s="17"/>
      <c r="H54" s="18"/>
      <c r="I54" s="17"/>
      <c r="J54" s="19"/>
      <c r="K54" s="17"/>
      <c r="L54" s="19"/>
      <c r="M54" s="17"/>
      <c r="N54" s="19"/>
      <c r="O54" s="19"/>
      <c r="P54" s="19"/>
      <c r="Q54" s="18"/>
      <c r="R54" s="18"/>
      <c r="S54" s="18"/>
      <c r="T54" s="18"/>
      <c r="U54" s="10"/>
    </row>
    <row r="55" spans="4:21" x14ac:dyDescent="0.45">
      <c r="F55" s="20"/>
      <c r="G55" s="17"/>
      <c r="H55" s="18"/>
      <c r="I55" s="17"/>
      <c r="J55" s="19"/>
      <c r="K55" s="17"/>
      <c r="L55" s="19"/>
      <c r="M55" s="17"/>
      <c r="N55" s="19"/>
      <c r="O55" s="19"/>
      <c r="P55" s="19"/>
      <c r="Q55" s="18"/>
      <c r="R55" s="18"/>
      <c r="S55" s="18"/>
      <c r="T55" s="18"/>
      <c r="U55" s="10"/>
    </row>
    <row r="56" spans="4:21" x14ac:dyDescent="0.45">
      <c r="O56" s="21"/>
      <c r="P56" s="13"/>
      <c r="U56" s="10"/>
    </row>
    <row r="57" spans="4:21" x14ac:dyDescent="0.45">
      <c r="G57" s="22"/>
      <c r="H57" s="23"/>
      <c r="J57" s="23"/>
      <c r="K57" s="23"/>
      <c r="L57" s="24"/>
      <c r="M57" s="22"/>
      <c r="N57" s="24"/>
      <c r="O57" s="25"/>
      <c r="P57" s="26"/>
      <c r="Q57" s="27"/>
      <c r="R57" s="27"/>
      <c r="S57" s="27"/>
      <c r="T57" s="27"/>
      <c r="U57" s="10"/>
    </row>
    <row r="58" spans="4:21" x14ac:dyDescent="0.45">
      <c r="O58" s="21"/>
      <c r="U58" s="10"/>
    </row>
    <row r="59" spans="4:21" x14ac:dyDescent="0.45">
      <c r="O59" s="21"/>
    </row>
    <row r="60" spans="4:21" x14ac:dyDescent="0.45">
      <c r="U60" s="12"/>
    </row>
  </sheetData>
  <mergeCells count="19">
    <mergeCell ref="T4:T8"/>
    <mergeCell ref="G5:H6"/>
    <mergeCell ref="I5:P5"/>
    <mergeCell ref="Q5:Q8"/>
    <mergeCell ref="I6:J6"/>
    <mergeCell ref="K6:L6"/>
    <mergeCell ref="F38:T40"/>
    <mergeCell ref="M6:N6"/>
    <mergeCell ref="O6:P6"/>
    <mergeCell ref="S7:S8"/>
    <mergeCell ref="G8:H8"/>
    <mergeCell ref="I8:J8"/>
    <mergeCell ref="K8:L8"/>
    <mergeCell ref="M8:N8"/>
    <mergeCell ref="O8:P8"/>
    <mergeCell ref="F4:F8"/>
    <mergeCell ref="G4:Q4"/>
    <mergeCell ref="R4:R6"/>
    <mergeCell ref="S4:S6"/>
  </mergeCells>
  <conditionalFormatting sqref="D10:E37">
    <cfRule type="duplicateValues" dxfId="0" priority="4"/>
  </conditionalFormatting>
  <printOptions horizontalCentered="1" verticalCentered="1"/>
  <pageMargins left="0.25" right="0.25" top="0.75" bottom="0.75" header="0.3" footer="0.3"/>
  <pageSetup paperSize="5" scale="34" fitToHeight="0" orientation="landscape" r:id="rId1"/>
  <headerFooter>
    <oddHeader>&amp;L&amp;"Times New Roman,Bold"&amp;22Based on 21-22 ADM&amp;C&amp;"Times New Roman,Bold"&amp;20New Hampshire Department of Education
Division of Education Analytics and Resources
Office of School Finance&amp;R&amp;"Times New Roman,Bold"&amp;20 1/13/23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FY22 Charter Actual</vt:lpstr>
      <vt:lpstr>'FY22 Charter Actual'!Print_Area</vt:lpstr>
      <vt:lpstr>'FY22 Charter Actual'!Print_Titles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Matthew</dc:creator>
  <cp:lastModifiedBy>Krol, Diana</cp:lastModifiedBy>
  <cp:lastPrinted>2023-01-15T17:26:48Z</cp:lastPrinted>
  <dcterms:created xsi:type="dcterms:W3CDTF">2021-12-21T18:26:10Z</dcterms:created>
  <dcterms:modified xsi:type="dcterms:W3CDTF">2023-01-20T15:38:39Z</dcterms:modified>
</cp:coreProperties>
</file>