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PS\BDM\AIDS\Adequacy Aid\FY2025\Estimated FY25 Nov 15 2023\MPM\Official Calc\Web Posting\"/>
    </mc:Choice>
  </mc:AlternateContent>
  <xr:revisionPtr revIDLastSave="0" documentId="13_ncr:1_{C560AF72-3722-4329-AE0A-CD757B9743F3}" xr6:coauthVersionLast="47" xr6:coauthVersionMax="47" xr10:uidLastSave="{00000000-0000-0000-0000-000000000000}"/>
  <bookViews>
    <workbookView xWindow="-120" yWindow="-120" windowWidth="29040" windowHeight="15840" xr2:uid="{63AF4DA3-834B-4B99-AB3B-F1C418D872C2}"/>
  </bookViews>
  <sheets>
    <sheet name="FY2025 Muni Rpt" sheetId="1" r:id="rId1"/>
  </sheets>
  <externalReferences>
    <externalReference r:id="rId2"/>
    <externalReference r:id="rId3"/>
    <externalReference r:id="rId4"/>
    <externalReference r:id="rId5"/>
  </externalReferences>
  <definedNames>
    <definedName name="___dfadf">#REF!</definedName>
    <definedName name="__123Graph_A" localSheetId="0" hidden="1">'[1]VALUES 2017'!#REF!</definedName>
    <definedName name="__123Graph_A" hidden="1">'[1]VALUES 2017'!#REF!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AMO_UniqueIdentifier" hidden="1">"'85e23a0a-b70c-4023-bba5-d77e0c75d014'"</definedName>
    <definedName name="_D_" localSheetId="0">'[1]VALUES 2017'!#REF!</definedName>
    <definedName name="_D_">'[1]VALUES 2017'!#REF!</definedName>
    <definedName name="_E_" localSheetId="0">'[1]VALUES 2017'!#REF!</definedName>
    <definedName name="_E_">'[1]VALUES 2017'!#REF!</definedName>
    <definedName name="_xlnm._FilterDatabase" localSheetId="0" hidden="1">'FY2025 Muni Rpt'!$AA$8:$AW$8</definedName>
    <definedName name="_P_" localSheetId="0">'[1]VALUES 2017'!#REF!</definedName>
    <definedName name="_P_">'[1]VALUES 2017'!#REF!</definedName>
    <definedName name="_S_" localSheetId="0">'[1]VALUES 2017'!#REF!</definedName>
    <definedName name="_S_">'[1]VALUES 2017'!#REF!</definedName>
    <definedName name="adfadfa">#REF!</definedName>
    <definedName name="blah">'[2]VALUES 2018'!#REF!</definedName>
    <definedName name="CAL" localSheetId="0">#REF!</definedName>
    <definedName name="CAL">#REF!</definedName>
    <definedName name="dafd">#REF!</definedName>
    <definedName name="dafdasfa">'[2]VALUES 2018'!#REF!</definedName>
    <definedName name="dkafjdkj">'[2]VALUES 2018'!#REF!</definedName>
    <definedName name="FY21charter">#REF!</definedName>
    <definedName name="OLD" localSheetId="0">#REF!</definedName>
    <definedName name="OLD">#REF!</definedName>
    <definedName name="PRINT" localSheetId="0">#REF!</definedName>
    <definedName name="PRINT">#REF!</definedName>
    <definedName name="_xlnm.Print_Area" localSheetId="0">'FY2025 Muni Rpt'!$D$1:$Y$269</definedName>
    <definedName name="_xlnm.Print_Titles" localSheetId="0">'FY2025 Muni Rpt'!$E:$E,'FY2025 Muni Rpt'!$1:$7</definedName>
    <definedName name="PRINT3" localSheetId="0">#REF!</definedName>
    <definedName name="PRINT3">#REF!</definedName>
    <definedName name="Sandy">'[3]BASIC INFO'!$A$13:$P$272</definedName>
    <definedName name="T_Additional_2004_Aid" localSheetId="0">#REF!</definedName>
    <definedName name="T_Additional_2004_Aid">#REF!</definedName>
    <definedName name="TaxWarr05Import" localSheetId="0">#REF!</definedName>
    <definedName name="TaxWarr05Im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52" i="1" l="1"/>
  <c r="Q252" i="1"/>
  <c r="B252" i="1"/>
  <c r="C252" i="1" s="1"/>
  <c r="A252" i="1"/>
  <c r="U251" i="1"/>
  <c r="Q251" i="1"/>
  <c r="B251" i="1"/>
  <c r="C251" i="1" s="1"/>
  <c r="A251" i="1"/>
  <c r="U250" i="1"/>
  <c r="Q250" i="1"/>
  <c r="B250" i="1"/>
  <c r="C250" i="1" s="1"/>
  <c r="A250" i="1"/>
  <c r="U249" i="1"/>
  <c r="Q249" i="1"/>
  <c r="B249" i="1"/>
  <c r="C249" i="1" s="1"/>
  <c r="A249" i="1"/>
  <c r="U248" i="1"/>
  <c r="Q248" i="1"/>
  <c r="B248" i="1"/>
  <c r="C248" i="1" s="1"/>
  <c r="A248" i="1"/>
  <c r="U247" i="1"/>
  <c r="Q247" i="1"/>
  <c r="B247" i="1"/>
  <c r="C247" i="1" s="1"/>
  <c r="A247" i="1"/>
  <c r="U246" i="1"/>
  <c r="Q246" i="1"/>
  <c r="B246" i="1"/>
  <c r="C246" i="1" s="1"/>
  <c r="A246" i="1"/>
  <c r="U245" i="1"/>
  <c r="Q245" i="1"/>
  <c r="B245" i="1"/>
  <c r="C245" i="1" s="1"/>
  <c r="A245" i="1"/>
  <c r="U244" i="1"/>
  <c r="B244" i="1"/>
  <c r="C244" i="1" s="1"/>
  <c r="A244" i="1"/>
  <c r="U243" i="1"/>
  <c r="Q243" i="1"/>
  <c r="B243" i="1"/>
  <c r="C243" i="1" s="1"/>
  <c r="A243" i="1"/>
  <c r="U242" i="1"/>
  <c r="B242" i="1"/>
  <c r="C242" i="1" s="1"/>
  <c r="A242" i="1"/>
  <c r="U241" i="1"/>
  <c r="Q241" i="1"/>
  <c r="B241" i="1"/>
  <c r="C241" i="1" s="1"/>
  <c r="A241" i="1"/>
  <c r="U240" i="1"/>
  <c r="Q240" i="1"/>
  <c r="B240" i="1"/>
  <c r="C240" i="1" s="1"/>
  <c r="A240" i="1"/>
  <c r="U239" i="1"/>
  <c r="Q239" i="1"/>
  <c r="B239" i="1"/>
  <c r="C239" i="1" s="1"/>
  <c r="A239" i="1"/>
  <c r="U238" i="1"/>
  <c r="Q238" i="1"/>
  <c r="B238" i="1"/>
  <c r="C238" i="1" s="1"/>
  <c r="A238" i="1"/>
  <c r="U237" i="1"/>
  <c r="Q237" i="1"/>
  <c r="B237" i="1"/>
  <c r="C237" i="1" s="1"/>
  <c r="A237" i="1"/>
  <c r="U236" i="1"/>
  <c r="Q236" i="1"/>
  <c r="B236" i="1"/>
  <c r="C236" i="1" s="1"/>
  <c r="A236" i="1"/>
  <c r="U235" i="1"/>
  <c r="Q235" i="1"/>
  <c r="B235" i="1"/>
  <c r="C235" i="1" s="1"/>
  <c r="A235" i="1"/>
  <c r="U234" i="1"/>
  <c r="Q234" i="1"/>
  <c r="B234" i="1"/>
  <c r="C234" i="1" s="1"/>
  <c r="A234" i="1"/>
  <c r="U233" i="1"/>
  <c r="Q233" i="1"/>
  <c r="C233" i="1"/>
  <c r="B233" i="1"/>
  <c r="A233" i="1"/>
  <c r="U232" i="1"/>
  <c r="B232" i="1"/>
  <c r="C232" i="1" s="1"/>
  <c r="A232" i="1"/>
  <c r="U231" i="1"/>
  <c r="Q231" i="1"/>
  <c r="B231" i="1"/>
  <c r="C231" i="1" s="1"/>
  <c r="A231" i="1"/>
  <c r="U230" i="1"/>
  <c r="Q230" i="1"/>
  <c r="B230" i="1"/>
  <c r="C230" i="1" s="1"/>
  <c r="A230" i="1"/>
  <c r="U229" i="1"/>
  <c r="Q229" i="1"/>
  <c r="B229" i="1"/>
  <c r="C229" i="1" s="1"/>
  <c r="A229" i="1"/>
  <c r="U228" i="1"/>
  <c r="Q228" i="1"/>
  <c r="B228" i="1"/>
  <c r="C228" i="1" s="1"/>
  <c r="A228" i="1"/>
  <c r="U227" i="1"/>
  <c r="Q227" i="1"/>
  <c r="B227" i="1"/>
  <c r="C227" i="1" s="1"/>
  <c r="A227" i="1"/>
  <c r="U226" i="1"/>
  <c r="Q226" i="1"/>
  <c r="B226" i="1"/>
  <c r="C226" i="1" s="1"/>
  <c r="A226" i="1"/>
  <c r="U225" i="1"/>
  <c r="Q225" i="1"/>
  <c r="B225" i="1"/>
  <c r="C225" i="1" s="1"/>
  <c r="A225" i="1"/>
  <c r="U224" i="1"/>
  <c r="Q224" i="1"/>
  <c r="B224" i="1"/>
  <c r="C224" i="1" s="1"/>
  <c r="A224" i="1"/>
  <c r="U223" i="1"/>
  <c r="Q223" i="1"/>
  <c r="B223" i="1"/>
  <c r="C223" i="1" s="1"/>
  <c r="A223" i="1"/>
  <c r="U222" i="1"/>
  <c r="Q222" i="1"/>
  <c r="B222" i="1"/>
  <c r="C222" i="1" s="1"/>
  <c r="A222" i="1"/>
  <c r="U221" i="1"/>
  <c r="Q221" i="1"/>
  <c r="B221" i="1"/>
  <c r="C221" i="1" s="1"/>
  <c r="A221" i="1"/>
  <c r="U220" i="1"/>
  <c r="Q220" i="1"/>
  <c r="B220" i="1"/>
  <c r="C220" i="1" s="1"/>
  <c r="A220" i="1"/>
  <c r="U219" i="1"/>
  <c r="Q219" i="1"/>
  <c r="B219" i="1"/>
  <c r="C219" i="1" s="1"/>
  <c r="A219" i="1"/>
  <c r="U218" i="1"/>
  <c r="Q218" i="1"/>
  <c r="B218" i="1"/>
  <c r="C218" i="1" s="1"/>
  <c r="A218" i="1"/>
  <c r="U217" i="1"/>
  <c r="B217" i="1"/>
  <c r="C217" i="1" s="1"/>
  <c r="A217" i="1"/>
  <c r="U216" i="1"/>
  <c r="B216" i="1"/>
  <c r="C216" i="1" s="1"/>
  <c r="A216" i="1"/>
  <c r="U215" i="1"/>
  <c r="Q215" i="1"/>
  <c r="B215" i="1"/>
  <c r="C215" i="1" s="1"/>
  <c r="A215" i="1"/>
  <c r="U214" i="1"/>
  <c r="Q214" i="1"/>
  <c r="B214" i="1"/>
  <c r="C214" i="1" s="1"/>
  <c r="A214" i="1"/>
  <c r="U213" i="1"/>
  <c r="Q213" i="1"/>
  <c r="B213" i="1"/>
  <c r="C213" i="1" s="1"/>
  <c r="A213" i="1"/>
  <c r="U212" i="1"/>
  <c r="B212" i="1"/>
  <c r="C212" i="1" s="1"/>
  <c r="A212" i="1"/>
  <c r="U211" i="1"/>
  <c r="Q211" i="1"/>
  <c r="B211" i="1"/>
  <c r="C211" i="1" s="1"/>
  <c r="A211" i="1"/>
  <c r="U210" i="1"/>
  <c r="Q210" i="1"/>
  <c r="B210" i="1"/>
  <c r="C210" i="1" s="1"/>
  <c r="A210" i="1"/>
  <c r="U209" i="1"/>
  <c r="Q209" i="1"/>
  <c r="B209" i="1"/>
  <c r="C209" i="1" s="1"/>
  <c r="A209" i="1"/>
  <c r="U208" i="1"/>
  <c r="Q208" i="1"/>
  <c r="B208" i="1"/>
  <c r="C208" i="1" s="1"/>
  <c r="A208" i="1"/>
  <c r="U207" i="1"/>
  <c r="Q207" i="1"/>
  <c r="B207" i="1"/>
  <c r="C207" i="1" s="1"/>
  <c r="A207" i="1"/>
  <c r="U206" i="1"/>
  <c r="Q206" i="1"/>
  <c r="B206" i="1"/>
  <c r="C206" i="1" s="1"/>
  <c r="A206" i="1"/>
  <c r="U205" i="1"/>
  <c r="Q205" i="1"/>
  <c r="B205" i="1"/>
  <c r="C205" i="1" s="1"/>
  <c r="A205" i="1"/>
  <c r="U204" i="1"/>
  <c r="B204" i="1"/>
  <c r="C204" i="1" s="1"/>
  <c r="A204" i="1"/>
  <c r="U203" i="1"/>
  <c r="B203" i="1"/>
  <c r="C203" i="1" s="1"/>
  <c r="A203" i="1"/>
  <c r="U202" i="1"/>
  <c r="Q202" i="1"/>
  <c r="B202" i="1"/>
  <c r="C202" i="1" s="1"/>
  <c r="A202" i="1"/>
  <c r="U201" i="1"/>
  <c r="Q201" i="1"/>
  <c r="B201" i="1"/>
  <c r="C201" i="1" s="1"/>
  <c r="A201" i="1"/>
  <c r="U200" i="1"/>
  <c r="Q200" i="1"/>
  <c r="B200" i="1"/>
  <c r="C200" i="1" s="1"/>
  <c r="A200" i="1"/>
  <c r="U199" i="1"/>
  <c r="Q199" i="1"/>
  <c r="B199" i="1"/>
  <c r="C199" i="1" s="1"/>
  <c r="A199" i="1"/>
  <c r="U198" i="1"/>
  <c r="Q198" i="1"/>
  <c r="B198" i="1"/>
  <c r="C198" i="1" s="1"/>
  <c r="A198" i="1"/>
  <c r="U197" i="1"/>
  <c r="B197" i="1"/>
  <c r="C197" i="1" s="1"/>
  <c r="A197" i="1"/>
  <c r="U196" i="1"/>
  <c r="B196" i="1"/>
  <c r="C196" i="1" s="1"/>
  <c r="A196" i="1"/>
  <c r="U195" i="1"/>
  <c r="B195" i="1"/>
  <c r="C195" i="1" s="1"/>
  <c r="A195" i="1"/>
  <c r="U194" i="1"/>
  <c r="Q194" i="1"/>
  <c r="B194" i="1"/>
  <c r="C194" i="1" s="1"/>
  <c r="A194" i="1"/>
  <c r="U193" i="1"/>
  <c r="Q193" i="1"/>
  <c r="B193" i="1"/>
  <c r="C193" i="1" s="1"/>
  <c r="A193" i="1"/>
  <c r="U192" i="1"/>
  <c r="Q192" i="1"/>
  <c r="B192" i="1"/>
  <c r="C192" i="1" s="1"/>
  <c r="A192" i="1"/>
  <c r="U191" i="1"/>
  <c r="B191" i="1"/>
  <c r="C191" i="1" s="1"/>
  <c r="A191" i="1"/>
  <c r="U190" i="1"/>
  <c r="B190" i="1"/>
  <c r="C190" i="1" s="1"/>
  <c r="A190" i="1"/>
  <c r="U189" i="1"/>
  <c r="Q189" i="1"/>
  <c r="B189" i="1"/>
  <c r="C189" i="1" s="1"/>
  <c r="A189" i="1"/>
  <c r="U188" i="1"/>
  <c r="Q188" i="1"/>
  <c r="B188" i="1"/>
  <c r="C188" i="1" s="1"/>
  <c r="A188" i="1"/>
  <c r="U187" i="1"/>
  <c r="Q187" i="1"/>
  <c r="B187" i="1"/>
  <c r="C187" i="1" s="1"/>
  <c r="A187" i="1"/>
  <c r="U186" i="1"/>
  <c r="Q186" i="1"/>
  <c r="B186" i="1"/>
  <c r="C186" i="1" s="1"/>
  <c r="A186" i="1"/>
  <c r="U185" i="1"/>
  <c r="Q185" i="1"/>
  <c r="B185" i="1"/>
  <c r="C185" i="1" s="1"/>
  <c r="A185" i="1"/>
  <c r="U184" i="1"/>
  <c r="Q184" i="1"/>
  <c r="C184" i="1"/>
  <c r="B184" i="1"/>
  <c r="A184" i="1"/>
  <c r="U183" i="1"/>
  <c r="B183" i="1"/>
  <c r="C183" i="1" s="1"/>
  <c r="A183" i="1"/>
  <c r="U182" i="1"/>
  <c r="C182" i="1"/>
  <c r="B182" i="1"/>
  <c r="A182" i="1"/>
  <c r="U181" i="1"/>
  <c r="Q181" i="1"/>
  <c r="B181" i="1"/>
  <c r="C181" i="1" s="1"/>
  <c r="A181" i="1"/>
  <c r="U180" i="1"/>
  <c r="Q180" i="1"/>
  <c r="B180" i="1"/>
  <c r="C180" i="1" s="1"/>
  <c r="A180" i="1"/>
  <c r="U179" i="1"/>
  <c r="Q179" i="1"/>
  <c r="B179" i="1"/>
  <c r="C179" i="1" s="1"/>
  <c r="A179" i="1"/>
  <c r="U178" i="1"/>
  <c r="Q178" i="1"/>
  <c r="B178" i="1"/>
  <c r="C178" i="1" s="1"/>
  <c r="A178" i="1"/>
  <c r="U177" i="1"/>
  <c r="Q177" i="1"/>
  <c r="B177" i="1"/>
  <c r="C177" i="1" s="1"/>
  <c r="A177" i="1"/>
  <c r="U176" i="1"/>
  <c r="Q176" i="1"/>
  <c r="B176" i="1"/>
  <c r="C176" i="1" s="1"/>
  <c r="A176" i="1"/>
  <c r="U175" i="1"/>
  <c r="Q175" i="1"/>
  <c r="B175" i="1"/>
  <c r="C175" i="1" s="1"/>
  <c r="A175" i="1"/>
  <c r="U174" i="1"/>
  <c r="Q174" i="1"/>
  <c r="B174" i="1"/>
  <c r="C174" i="1" s="1"/>
  <c r="A174" i="1"/>
  <c r="U173" i="1"/>
  <c r="B173" i="1"/>
  <c r="C173" i="1" s="1"/>
  <c r="A173" i="1"/>
  <c r="U172" i="1"/>
  <c r="Q172" i="1"/>
  <c r="B172" i="1"/>
  <c r="C172" i="1" s="1"/>
  <c r="A172" i="1"/>
  <c r="U171" i="1"/>
  <c r="Q171" i="1"/>
  <c r="B171" i="1"/>
  <c r="C171" i="1" s="1"/>
  <c r="A171" i="1"/>
  <c r="U170" i="1"/>
  <c r="Q170" i="1"/>
  <c r="B170" i="1"/>
  <c r="C170" i="1" s="1"/>
  <c r="A170" i="1"/>
  <c r="U169" i="1"/>
  <c r="Q169" i="1"/>
  <c r="B169" i="1"/>
  <c r="C169" i="1" s="1"/>
  <c r="A169" i="1"/>
  <c r="U168" i="1"/>
  <c r="Q168" i="1"/>
  <c r="B168" i="1"/>
  <c r="C168" i="1" s="1"/>
  <c r="A168" i="1"/>
  <c r="U167" i="1"/>
  <c r="Q167" i="1"/>
  <c r="B167" i="1"/>
  <c r="C167" i="1" s="1"/>
  <c r="A167" i="1"/>
  <c r="U166" i="1"/>
  <c r="B166" i="1"/>
  <c r="C166" i="1" s="1"/>
  <c r="A166" i="1"/>
  <c r="U165" i="1"/>
  <c r="Q165" i="1"/>
  <c r="B165" i="1"/>
  <c r="C165" i="1" s="1"/>
  <c r="A165" i="1"/>
  <c r="U164" i="1"/>
  <c r="Q164" i="1"/>
  <c r="B164" i="1"/>
  <c r="C164" i="1" s="1"/>
  <c r="A164" i="1"/>
  <c r="U163" i="1"/>
  <c r="Q163" i="1"/>
  <c r="B163" i="1"/>
  <c r="C163" i="1" s="1"/>
  <c r="A163" i="1"/>
  <c r="U162" i="1"/>
  <c r="Q162" i="1"/>
  <c r="B162" i="1"/>
  <c r="C162" i="1" s="1"/>
  <c r="A162" i="1"/>
  <c r="U161" i="1"/>
  <c r="Q161" i="1"/>
  <c r="B161" i="1"/>
  <c r="C161" i="1" s="1"/>
  <c r="A161" i="1"/>
  <c r="U160" i="1"/>
  <c r="Q160" i="1"/>
  <c r="B160" i="1"/>
  <c r="C160" i="1" s="1"/>
  <c r="A160" i="1"/>
  <c r="U159" i="1"/>
  <c r="Q159" i="1"/>
  <c r="B159" i="1"/>
  <c r="C159" i="1" s="1"/>
  <c r="A159" i="1"/>
  <c r="U158" i="1"/>
  <c r="Q158" i="1"/>
  <c r="B158" i="1"/>
  <c r="C158" i="1" s="1"/>
  <c r="A158" i="1"/>
  <c r="U157" i="1"/>
  <c r="B157" i="1"/>
  <c r="C157" i="1" s="1"/>
  <c r="A157" i="1"/>
  <c r="U156" i="1"/>
  <c r="Q156" i="1"/>
  <c r="B156" i="1"/>
  <c r="C156" i="1" s="1"/>
  <c r="A156" i="1"/>
  <c r="U155" i="1"/>
  <c r="Q155" i="1"/>
  <c r="B155" i="1"/>
  <c r="C155" i="1" s="1"/>
  <c r="A155" i="1"/>
  <c r="U154" i="1"/>
  <c r="Q154" i="1"/>
  <c r="B154" i="1"/>
  <c r="C154" i="1" s="1"/>
  <c r="A154" i="1"/>
  <c r="U153" i="1"/>
  <c r="Q153" i="1"/>
  <c r="B153" i="1"/>
  <c r="C153" i="1" s="1"/>
  <c r="A153" i="1"/>
  <c r="U152" i="1"/>
  <c r="Q152" i="1"/>
  <c r="B152" i="1"/>
  <c r="C152" i="1" s="1"/>
  <c r="A152" i="1"/>
  <c r="U151" i="1"/>
  <c r="B151" i="1"/>
  <c r="C151" i="1" s="1"/>
  <c r="A151" i="1"/>
  <c r="U150" i="1"/>
  <c r="Q150" i="1"/>
  <c r="B150" i="1"/>
  <c r="C150" i="1" s="1"/>
  <c r="A150" i="1"/>
  <c r="U149" i="1"/>
  <c r="Q149" i="1"/>
  <c r="B149" i="1"/>
  <c r="C149" i="1" s="1"/>
  <c r="A149" i="1"/>
  <c r="U148" i="1"/>
  <c r="Q148" i="1"/>
  <c r="B148" i="1"/>
  <c r="C148" i="1" s="1"/>
  <c r="A148" i="1"/>
  <c r="U147" i="1"/>
  <c r="Q147" i="1"/>
  <c r="B147" i="1"/>
  <c r="C147" i="1" s="1"/>
  <c r="A147" i="1"/>
  <c r="U146" i="1"/>
  <c r="Q146" i="1"/>
  <c r="B146" i="1"/>
  <c r="C146" i="1" s="1"/>
  <c r="A146" i="1"/>
  <c r="U145" i="1"/>
  <c r="B145" i="1"/>
  <c r="C145" i="1" s="1"/>
  <c r="A145" i="1"/>
  <c r="U144" i="1"/>
  <c r="Q144" i="1"/>
  <c r="B144" i="1"/>
  <c r="C144" i="1" s="1"/>
  <c r="A144" i="1"/>
  <c r="U143" i="1"/>
  <c r="Q143" i="1"/>
  <c r="B143" i="1"/>
  <c r="C143" i="1" s="1"/>
  <c r="A143" i="1"/>
  <c r="U142" i="1"/>
  <c r="B142" i="1"/>
  <c r="C142" i="1" s="1"/>
  <c r="A142" i="1"/>
  <c r="U141" i="1"/>
  <c r="Q141" i="1"/>
  <c r="B141" i="1"/>
  <c r="C141" i="1" s="1"/>
  <c r="A141" i="1"/>
  <c r="U140" i="1"/>
  <c r="Q140" i="1"/>
  <c r="B140" i="1"/>
  <c r="C140" i="1" s="1"/>
  <c r="A140" i="1"/>
  <c r="U139" i="1"/>
  <c r="Q139" i="1"/>
  <c r="B139" i="1"/>
  <c r="C139" i="1" s="1"/>
  <c r="A139" i="1"/>
  <c r="U138" i="1"/>
  <c r="B138" i="1"/>
  <c r="C138" i="1" s="1"/>
  <c r="A138" i="1"/>
  <c r="U137" i="1"/>
  <c r="B137" i="1"/>
  <c r="C137" i="1" s="1"/>
  <c r="A137" i="1"/>
  <c r="U136" i="1"/>
  <c r="Q136" i="1"/>
  <c r="B136" i="1"/>
  <c r="C136" i="1" s="1"/>
  <c r="A136" i="1"/>
  <c r="U135" i="1"/>
  <c r="Q135" i="1"/>
  <c r="B135" i="1"/>
  <c r="C135" i="1" s="1"/>
  <c r="A135" i="1"/>
  <c r="U134" i="1"/>
  <c r="B134" i="1"/>
  <c r="C134" i="1" s="1"/>
  <c r="A134" i="1"/>
  <c r="U133" i="1"/>
  <c r="Q133" i="1"/>
  <c r="B133" i="1"/>
  <c r="C133" i="1" s="1"/>
  <c r="A133" i="1"/>
  <c r="U132" i="1"/>
  <c r="B132" i="1"/>
  <c r="C132" i="1" s="1"/>
  <c r="A132" i="1"/>
  <c r="U131" i="1"/>
  <c r="Q131" i="1"/>
  <c r="B131" i="1"/>
  <c r="C131" i="1" s="1"/>
  <c r="A131" i="1"/>
  <c r="U130" i="1"/>
  <c r="Q130" i="1"/>
  <c r="B130" i="1"/>
  <c r="C130" i="1" s="1"/>
  <c r="A130" i="1"/>
  <c r="U129" i="1"/>
  <c r="Q129" i="1"/>
  <c r="B129" i="1"/>
  <c r="C129" i="1" s="1"/>
  <c r="A129" i="1"/>
  <c r="U128" i="1"/>
  <c r="Q128" i="1"/>
  <c r="B128" i="1"/>
  <c r="C128" i="1" s="1"/>
  <c r="A128" i="1"/>
  <c r="U127" i="1"/>
  <c r="Q127" i="1"/>
  <c r="B127" i="1"/>
  <c r="C127" i="1" s="1"/>
  <c r="A127" i="1"/>
  <c r="U126" i="1"/>
  <c r="Q126" i="1"/>
  <c r="B126" i="1"/>
  <c r="C126" i="1" s="1"/>
  <c r="A126" i="1"/>
  <c r="U125" i="1"/>
  <c r="B125" i="1"/>
  <c r="C125" i="1" s="1"/>
  <c r="A125" i="1"/>
  <c r="U124" i="1"/>
  <c r="Q124" i="1"/>
  <c r="B124" i="1"/>
  <c r="C124" i="1" s="1"/>
  <c r="A124" i="1"/>
  <c r="U123" i="1"/>
  <c r="Q123" i="1"/>
  <c r="B123" i="1"/>
  <c r="C123" i="1" s="1"/>
  <c r="A123" i="1"/>
  <c r="U122" i="1"/>
  <c r="Q122" i="1"/>
  <c r="B122" i="1"/>
  <c r="C122" i="1" s="1"/>
  <c r="A122" i="1"/>
  <c r="U121" i="1"/>
  <c r="Q121" i="1"/>
  <c r="B121" i="1"/>
  <c r="C121" i="1" s="1"/>
  <c r="A121" i="1"/>
  <c r="U120" i="1"/>
  <c r="Q120" i="1"/>
  <c r="B120" i="1"/>
  <c r="C120" i="1" s="1"/>
  <c r="A120" i="1"/>
  <c r="U119" i="1"/>
  <c r="Q119" i="1"/>
  <c r="B119" i="1"/>
  <c r="C119" i="1" s="1"/>
  <c r="A119" i="1"/>
  <c r="U118" i="1"/>
  <c r="Q118" i="1"/>
  <c r="B118" i="1"/>
  <c r="C118" i="1" s="1"/>
  <c r="A118" i="1"/>
  <c r="U117" i="1"/>
  <c r="Q117" i="1"/>
  <c r="B117" i="1"/>
  <c r="C117" i="1" s="1"/>
  <c r="A117" i="1"/>
  <c r="U116" i="1"/>
  <c r="Q116" i="1"/>
  <c r="B116" i="1"/>
  <c r="C116" i="1" s="1"/>
  <c r="A116" i="1"/>
  <c r="U115" i="1"/>
  <c r="Q115" i="1"/>
  <c r="B115" i="1"/>
  <c r="C115" i="1" s="1"/>
  <c r="A115" i="1"/>
  <c r="U114" i="1"/>
  <c r="B114" i="1"/>
  <c r="C114" i="1" s="1"/>
  <c r="A114" i="1"/>
  <c r="U113" i="1"/>
  <c r="Q113" i="1"/>
  <c r="B113" i="1"/>
  <c r="C113" i="1" s="1"/>
  <c r="A113" i="1"/>
  <c r="U112" i="1"/>
  <c r="Q112" i="1"/>
  <c r="B112" i="1"/>
  <c r="C112" i="1" s="1"/>
  <c r="A112" i="1"/>
  <c r="U111" i="1"/>
  <c r="Q111" i="1"/>
  <c r="B111" i="1"/>
  <c r="C111" i="1" s="1"/>
  <c r="A111" i="1"/>
  <c r="U110" i="1"/>
  <c r="Q110" i="1"/>
  <c r="B110" i="1"/>
  <c r="C110" i="1" s="1"/>
  <c r="A110" i="1"/>
  <c r="U109" i="1"/>
  <c r="Q109" i="1"/>
  <c r="B109" i="1"/>
  <c r="C109" i="1" s="1"/>
  <c r="A109" i="1"/>
  <c r="U108" i="1"/>
  <c r="Q108" i="1"/>
  <c r="B108" i="1"/>
  <c r="C108" i="1" s="1"/>
  <c r="A108" i="1"/>
  <c r="U107" i="1"/>
  <c r="Q107" i="1"/>
  <c r="B107" i="1"/>
  <c r="C107" i="1" s="1"/>
  <c r="A107" i="1"/>
  <c r="U106" i="1"/>
  <c r="Q106" i="1"/>
  <c r="B106" i="1"/>
  <c r="C106" i="1" s="1"/>
  <c r="A106" i="1"/>
  <c r="U105" i="1"/>
  <c r="Q105" i="1"/>
  <c r="C105" i="1"/>
  <c r="B105" i="1"/>
  <c r="A105" i="1"/>
  <c r="U104" i="1"/>
  <c r="Q104" i="1"/>
  <c r="B104" i="1"/>
  <c r="C104" i="1" s="1"/>
  <c r="A104" i="1"/>
  <c r="U103" i="1"/>
  <c r="B103" i="1"/>
  <c r="C103" i="1" s="1"/>
  <c r="A103" i="1"/>
  <c r="U102" i="1"/>
  <c r="B102" i="1"/>
  <c r="C102" i="1" s="1"/>
  <c r="A102" i="1"/>
  <c r="U101" i="1"/>
  <c r="Q101" i="1"/>
  <c r="B101" i="1"/>
  <c r="C101" i="1" s="1"/>
  <c r="A101" i="1"/>
  <c r="U100" i="1"/>
  <c r="Q100" i="1"/>
  <c r="B100" i="1"/>
  <c r="C100" i="1" s="1"/>
  <c r="A100" i="1"/>
  <c r="U99" i="1"/>
  <c r="Q99" i="1"/>
  <c r="B99" i="1"/>
  <c r="C99" i="1" s="1"/>
  <c r="A99" i="1"/>
  <c r="U98" i="1"/>
  <c r="B98" i="1"/>
  <c r="C98" i="1" s="1"/>
  <c r="A98" i="1"/>
  <c r="U97" i="1"/>
  <c r="Q97" i="1"/>
  <c r="B97" i="1"/>
  <c r="C97" i="1" s="1"/>
  <c r="A97" i="1"/>
  <c r="U96" i="1"/>
  <c r="B96" i="1"/>
  <c r="C96" i="1" s="1"/>
  <c r="A96" i="1"/>
  <c r="U95" i="1"/>
  <c r="Q95" i="1"/>
  <c r="B95" i="1"/>
  <c r="C95" i="1" s="1"/>
  <c r="A95" i="1"/>
  <c r="U94" i="1"/>
  <c r="B94" i="1"/>
  <c r="C94" i="1" s="1"/>
  <c r="A94" i="1"/>
  <c r="U93" i="1"/>
  <c r="Q93" i="1"/>
  <c r="B93" i="1"/>
  <c r="C93" i="1" s="1"/>
  <c r="A93" i="1"/>
  <c r="U92" i="1"/>
  <c r="Q92" i="1"/>
  <c r="B92" i="1"/>
  <c r="C92" i="1" s="1"/>
  <c r="A92" i="1"/>
  <c r="U91" i="1"/>
  <c r="Q91" i="1"/>
  <c r="B91" i="1"/>
  <c r="C91" i="1" s="1"/>
  <c r="A91" i="1"/>
  <c r="U90" i="1"/>
  <c r="Q90" i="1"/>
  <c r="B90" i="1"/>
  <c r="C90" i="1" s="1"/>
  <c r="A90" i="1"/>
  <c r="U89" i="1"/>
  <c r="Q89" i="1"/>
  <c r="B89" i="1"/>
  <c r="C89" i="1" s="1"/>
  <c r="A89" i="1"/>
  <c r="U88" i="1"/>
  <c r="Q88" i="1"/>
  <c r="B88" i="1"/>
  <c r="C88" i="1" s="1"/>
  <c r="A88" i="1"/>
  <c r="U87" i="1"/>
  <c r="Q87" i="1"/>
  <c r="B87" i="1"/>
  <c r="C87" i="1" s="1"/>
  <c r="A87" i="1"/>
  <c r="U86" i="1"/>
  <c r="Q86" i="1"/>
  <c r="B86" i="1"/>
  <c r="C86" i="1" s="1"/>
  <c r="A86" i="1"/>
  <c r="U85" i="1"/>
  <c r="Q85" i="1"/>
  <c r="B85" i="1"/>
  <c r="C85" i="1" s="1"/>
  <c r="A85" i="1"/>
  <c r="U84" i="1"/>
  <c r="Q84" i="1"/>
  <c r="B84" i="1"/>
  <c r="C84" i="1" s="1"/>
  <c r="A84" i="1"/>
  <c r="U83" i="1"/>
  <c r="Q83" i="1"/>
  <c r="B83" i="1"/>
  <c r="C83" i="1" s="1"/>
  <c r="A83" i="1"/>
  <c r="U82" i="1"/>
  <c r="B82" i="1"/>
  <c r="C82" i="1" s="1"/>
  <c r="A82" i="1"/>
  <c r="U81" i="1"/>
  <c r="Q81" i="1"/>
  <c r="B81" i="1"/>
  <c r="C81" i="1" s="1"/>
  <c r="A81" i="1"/>
  <c r="U80" i="1"/>
  <c r="B80" i="1"/>
  <c r="C80" i="1" s="1"/>
  <c r="A80" i="1"/>
  <c r="U79" i="1"/>
  <c r="B79" i="1"/>
  <c r="C79" i="1" s="1"/>
  <c r="A79" i="1"/>
  <c r="U78" i="1"/>
  <c r="Q78" i="1"/>
  <c r="B78" i="1"/>
  <c r="C78" i="1" s="1"/>
  <c r="A78" i="1"/>
  <c r="U77" i="1"/>
  <c r="Q77" i="1"/>
  <c r="B77" i="1"/>
  <c r="C77" i="1" s="1"/>
  <c r="A77" i="1"/>
  <c r="U76" i="1"/>
  <c r="Q76" i="1"/>
  <c r="B76" i="1"/>
  <c r="C76" i="1" s="1"/>
  <c r="A76" i="1"/>
  <c r="U75" i="1"/>
  <c r="Q75" i="1"/>
  <c r="B75" i="1"/>
  <c r="C75" i="1" s="1"/>
  <c r="A75" i="1"/>
  <c r="U74" i="1"/>
  <c r="Q74" i="1"/>
  <c r="B74" i="1"/>
  <c r="C74" i="1" s="1"/>
  <c r="A74" i="1"/>
  <c r="U73" i="1"/>
  <c r="Q73" i="1"/>
  <c r="B73" i="1"/>
  <c r="C73" i="1" s="1"/>
  <c r="A73" i="1"/>
  <c r="U72" i="1"/>
  <c r="Q72" i="1"/>
  <c r="B72" i="1"/>
  <c r="C72" i="1" s="1"/>
  <c r="A72" i="1"/>
  <c r="U71" i="1"/>
  <c r="Q71" i="1"/>
  <c r="B71" i="1"/>
  <c r="C71" i="1" s="1"/>
  <c r="A71" i="1"/>
  <c r="U70" i="1"/>
  <c r="Q70" i="1"/>
  <c r="B70" i="1"/>
  <c r="C70" i="1" s="1"/>
  <c r="A70" i="1"/>
  <c r="U69" i="1"/>
  <c r="Q69" i="1"/>
  <c r="B69" i="1"/>
  <c r="C69" i="1" s="1"/>
  <c r="A69" i="1"/>
  <c r="U68" i="1"/>
  <c r="Q68" i="1"/>
  <c r="B68" i="1"/>
  <c r="C68" i="1" s="1"/>
  <c r="A68" i="1"/>
  <c r="U67" i="1"/>
  <c r="Q67" i="1"/>
  <c r="B67" i="1"/>
  <c r="C67" i="1" s="1"/>
  <c r="A67" i="1"/>
  <c r="U66" i="1"/>
  <c r="B66" i="1"/>
  <c r="C66" i="1" s="1"/>
  <c r="A66" i="1"/>
  <c r="U65" i="1"/>
  <c r="Q65" i="1"/>
  <c r="B65" i="1"/>
  <c r="C65" i="1" s="1"/>
  <c r="A65" i="1"/>
  <c r="U64" i="1"/>
  <c r="B64" i="1"/>
  <c r="C64" i="1" s="1"/>
  <c r="A64" i="1"/>
  <c r="U63" i="1"/>
  <c r="B63" i="1"/>
  <c r="C63" i="1" s="1"/>
  <c r="A63" i="1"/>
  <c r="U62" i="1"/>
  <c r="Q62" i="1"/>
  <c r="B62" i="1"/>
  <c r="C62" i="1" s="1"/>
  <c r="A62" i="1"/>
  <c r="U61" i="1"/>
  <c r="Q61" i="1"/>
  <c r="B61" i="1"/>
  <c r="C61" i="1" s="1"/>
  <c r="A61" i="1"/>
  <c r="U60" i="1"/>
  <c r="Q60" i="1"/>
  <c r="B60" i="1"/>
  <c r="C60" i="1" s="1"/>
  <c r="A60" i="1"/>
  <c r="U59" i="1"/>
  <c r="Q59" i="1"/>
  <c r="B59" i="1"/>
  <c r="C59" i="1" s="1"/>
  <c r="A59" i="1"/>
  <c r="U58" i="1"/>
  <c r="Q58" i="1"/>
  <c r="B58" i="1"/>
  <c r="C58" i="1" s="1"/>
  <c r="A58" i="1"/>
  <c r="U57" i="1"/>
  <c r="Q57" i="1"/>
  <c r="B57" i="1"/>
  <c r="C57" i="1" s="1"/>
  <c r="A57" i="1"/>
  <c r="U56" i="1"/>
  <c r="Q56" i="1"/>
  <c r="B56" i="1"/>
  <c r="C56" i="1" s="1"/>
  <c r="A56" i="1"/>
  <c r="U55" i="1"/>
  <c r="Q55" i="1"/>
  <c r="B55" i="1"/>
  <c r="C55" i="1" s="1"/>
  <c r="A55" i="1"/>
  <c r="U54" i="1"/>
  <c r="Q54" i="1"/>
  <c r="B54" i="1"/>
  <c r="C54" i="1" s="1"/>
  <c r="A54" i="1"/>
  <c r="U53" i="1"/>
  <c r="Q53" i="1"/>
  <c r="B53" i="1"/>
  <c r="C53" i="1" s="1"/>
  <c r="A53" i="1"/>
  <c r="U52" i="1"/>
  <c r="Q52" i="1"/>
  <c r="B52" i="1"/>
  <c r="C52" i="1" s="1"/>
  <c r="A52" i="1"/>
  <c r="U51" i="1"/>
  <c r="Q51" i="1"/>
  <c r="B51" i="1"/>
  <c r="C51" i="1" s="1"/>
  <c r="A51" i="1"/>
  <c r="U50" i="1"/>
  <c r="Q50" i="1"/>
  <c r="B50" i="1"/>
  <c r="C50" i="1" s="1"/>
  <c r="A50" i="1"/>
  <c r="U49" i="1"/>
  <c r="B49" i="1"/>
  <c r="C49" i="1" s="1"/>
  <c r="A49" i="1"/>
  <c r="U48" i="1"/>
  <c r="B48" i="1"/>
  <c r="C48" i="1" s="1"/>
  <c r="A48" i="1"/>
  <c r="U47" i="1"/>
  <c r="Q47" i="1"/>
  <c r="B47" i="1"/>
  <c r="C47" i="1" s="1"/>
  <c r="A47" i="1"/>
  <c r="U46" i="1"/>
  <c r="Q46" i="1"/>
  <c r="B46" i="1"/>
  <c r="C46" i="1" s="1"/>
  <c r="A46" i="1"/>
  <c r="U45" i="1"/>
  <c r="Q45" i="1"/>
  <c r="B45" i="1"/>
  <c r="C45" i="1" s="1"/>
  <c r="A45" i="1"/>
  <c r="U44" i="1"/>
  <c r="Q44" i="1"/>
  <c r="B44" i="1"/>
  <c r="C44" i="1" s="1"/>
  <c r="A44" i="1"/>
  <c r="U43" i="1"/>
  <c r="Q43" i="1"/>
  <c r="B43" i="1"/>
  <c r="C43" i="1" s="1"/>
  <c r="A43" i="1"/>
  <c r="U42" i="1"/>
  <c r="Q42" i="1"/>
  <c r="B42" i="1"/>
  <c r="C42" i="1" s="1"/>
  <c r="A42" i="1"/>
  <c r="U41" i="1"/>
  <c r="B41" i="1"/>
  <c r="C41" i="1" s="1"/>
  <c r="A41" i="1"/>
  <c r="U40" i="1"/>
  <c r="Q40" i="1"/>
  <c r="B40" i="1"/>
  <c r="C40" i="1" s="1"/>
  <c r="A40" i="1"/>
  <c r="U39" i="1"/>
  <c r="Q39" i="1"/>
  <c r="B39" i="1"/>
  <c r="C39" i="1" s="1"/>
  <c r="A39" i="1"/>
  <c r="U38" i="1"/>
  <c r="Q38" i="1"/>
  <c r="B38" i="1"/>
  <c r="C38" i="1" s="1"/>
  <c r="A38" i="1"/>
  <c r="U37" i="1"/>
  <c r="Q37" i="1"/>
  <c r="B37" i="1"/>
  <c r="C37" i="1" s="1"/>
  <c r="A37" i="1"/>
  <c r="U36" i="1"/>
  <c r="Q36" i="1"/>
  <c r="B36" i="1"/>
  <c r="C36" i="1" s="1"/>
  <c r="A36" i="1"/>
  <c r="U35" i="1"/>
  <c r="Q35" i="1"/>
  <c r="B35" i="1"/>
  <c r="C35" i="1" s="1"/>
  <c r="A35" i="1"/>
  <c r="U34" i="1"/>
  <c r="Q34" i="1"/>
  <c r="B34" i="1"/>
  <c r="C34" i="1" s="1"/>
  <c r="A34" i="1"/>
  <c r="U33" i="1"/>
  <c r="Q33" i="1"/>
  <c r="B33" i="1"/>
  <c r="C33" i="1" s="1"/>
  <c r="A33" i="1"/>
  <c r="U32" i="1"/>
  <c r="Q32" i="1"/>
  <c r="B32" i="1"/>
  <c r="C32" i="1" s="1"/>
  <c r="A32" i="1"/>
  <c r="U31" i="1"/>
  <c r="B31" i="1"/>
  <c r="C31" i="1" s="1"/>
  <c r="A31" i="1"/>
  <c r="U30" i="1"/>
  <c r="B30" i="1"/>
  <c r="C30" i="1" s="1"/>
  <c r="A30" i="1"/>
  <c r="U29" i="1"/>
  <c r="Q29" i="1"/>
  <c r="B29" i="1"/>
  <c r="C29" i="1" s="1"/>
  <c r="A29" i="1"/>
  <c r="U28" i="1"/>
  <c r="Q28" i="1"/>
  <c r="B28" i="1"/>
  <c r="C28" i="1" s="1"/>
  <c r="A28" i="1"/>
  <c r="U27" i="1"/>
  <c r="Q27" i="1"/>
  <c r="B27" i="1"/>
  <c r="C27" i="1" s="1"/>
  <c r="A27" i="1"/>
  <c r="U26" i="1"/>
  <c r="Q26" i="1"/>
  <c r="B26" i="1"/>
  <c r="C26" i="1" s="1"/>
  <c r="A26" i="1"/>
  <c r="U25" i="1"/>
  <c r="Q25" i="1"/>
  <c r="B25" i="1"/>
  <c r="C25" i="1" s="1"/>
  <c r="A25" i="1"/>
  <c r="U24" i="1"/>
  <c r="Q24" i="1"/>
  <c r="B24" i="1"/>
  <c r="C24" i="1" s="1"/>
  <c r="A24" i="1"/>
  <c r="U23" i="1"/>
  <c r="Q23" i="1"/>
  <c r="B23" i="1"/>
  <c r="C23" i="1" s="1"/>
  <c r="A23" i="1"/>
  <c r="U22" i="1"/>
  <c r="Q22" i="1"/>
  <c r="B22" i="1"/>
  <c r="C22" i="1" s="1"/>
  <c r="A22" i="1"/>
  <c r="U21" i="1"/>
  <c r="Q21" i="1"/>
  <c r="B21" i="1"/>
  <c r="C21" i="1" s="1"/>
  <c r="A21" i="1"/>
  <c r="U20" i="1"/>
  <c r="Q20" i="1"/>
  <c r="B20" i="1"/>
  <c r="C20" i="1" s="1"/>
  <c r="A20" i="1"/>
  <c r="U19" i="1"/>
  <c r="Q19" i="1"/>
  <c r="B19" i="1"/>
  <c r="C19" i="1" s="1"/>
  <c r="A19" i="1"/>
  <c r="U18" i="1"/>
  <c r="Q18" i="1"/>
  <c r="B18" i="1"/>
  <c r="C18" i="1" s="1"/>
  <c r="A18" i="1"/>
  <c r="U17" i="1"/>
  <c r="B17" i="1"/>
  <c r="C17" i="1" s="1"/>
  <c r="A17" i="1"/>
  <c r="U16" i="1"/>
  <c r="Q16" i="1"/>
  <c r="B16" i="1"/>
  <c r="C16" i="1" s="1"/>
  <c r="A16" i="1"/>
  <c r="U15" i="1"/>
  <c r="Q15" i="1"/>
  <c r="B15" i="1"/>
  <c r="C15" i="1" s="1"/>
  <c r="A15" i="1"/>
  <c r="U14" i="1"/>
  <c r="Q14" i="1"/>
  <c r="B14" i="1"/>
  <c r="C14" i="1" s="1"/>
  <c r="A14" i="1"/>
  <c r="U13" i="1"/>
  <c r="Q13" i="1"/>
  <c r="B13" i="1"/>
  <c r="C13" i="1" s="1"/>
  <c r="A13" i="1"/>
  <c r="U12" i="1"/>
  <c r="Q12" i="1"/>
  <c r="B12" i="1"/>
  <c r="C12" i="1" s="1"/>
  <c r="A12" i="1"/>
  <c r="U11" i="1"/>
  <c r="Q11" i="1"/>
  <c r="F6" i="1"/>
  <c r="B11" i="1"/>
  <c r="C11" i="1" s="1"/>
  <c r="A11" i="1"/>
  <c r="U10" i="1"/>
  <c r="P6" i="1"/>
  <c r="B10" i="1"/>
  <c r="C10" i="1" s="1"/>
  <c r="A10" i="1"/>
  <c r="U9" i="1"/>
  <c r="H6" i="1"/>
  <c r="B9" i="1"/>
  <c r="C9" i="1" s="1"/>
  <c r="A9" i="1"/>
  <c r="U8" i="1"/>
  <c r="Q8" i="1"/>
  <c r="T6" i="1"/>
  <c r="O6" i="1"/>
  <c r="M5" i="1"/>
  <c r="M14" i="1" s="1"/>
  <c r="K5" i="1"/>
  <c r="K83" i="1" s="1"/>
  <c r="I5" i="1"/>
  <c r="I12" i="1" s="1"/>
  <c r="G5" i="1"/>
  <c r="G138" i="1" s="1"/>
  <c r="K11" i="1" l="1"/>
  <c r="K29" i="1"/>
  <c r="M43" i="1"/>
  <c r="M19" i="1"/>
  <c r="K26" i="1"/>
  <c r="M36" i="1"/>
  <c r="M25" i="1"/>
  <c r="M27" i="1"/>
  <c r="K54" i="1"/>
  <c r="M35" i="1"/>
  <c r="K98" i="1"/>
  <c r="U6" i="1"/>
  <c r="G32" i="1"/>
  <c r="M10" i="1"/>
  <c r="K12" i="1"/>
  <c r="K14" i="1"/>
  <c r="M21" i="1"/>
  <c r="G22" i="1"/>
  <c r="M29" i="1"/>
  <c r="G35" i="1"/>
  <c r="M46" i="1"/>
  <c r="G66" i="1"/>
  <c r="M83" i="1"/>
  <c r="G91" i="1"/>
  <c r="G130" i="1"/>
  <c r="G149" i="1"/>
  <c r="G100" i="1"/>
  <c r="G10" i="1"/>
  <c r="G14" i="1"/>
  <c r="M20" i="1"/>
  <c r="G21" i="1"/>
  <c r="M30" i="1"/>
  <c r="K31" i="1"/>
  <c r="M39" i="1"/>
  <c r="M55" i="1"/>
  <c r="G85" i="1"/>
  <c r="M87" i="1"/>
  <c r="K153" i="1"/>
  <c r="G51" i="1"/>
  <c r="K15" i="1"/>
  <c r="G18" i="1"/>
  <c r="G28" i="1"/>
  <c r="K32" i="1"/>
  <c r="G41" i="1"/>
  <c r="K61" i="1"/>
  <c r="G68" i="1"/>
  <c r="I10" i="1"/>
  <c r="K13" i="1"/>
  <c r="K16" i="1"/>
  <c r="G27" i="1"/>
  <c r="K33" i="1"/>
  <c r="G34" i="1"/>
  <c r="G40" i="1"/>
  <c r="G48" i="1"/>
  <c r="G63" i="1"/>
  <c r="G75" i="1"/>
  <c r="K80" i="1"/>
  <c r="M118" i="1"/>
  <c r="G169" i="1"/>
  <c r="G15" i="1"/>
  <c r="G59" i="1"/>
  <c r="G31" i="1"/>
  <c r="G53" i="1"/>
  <c r="G9" i="1"/>
  <c r="K10" i="1"/>
  <c r="G17" i="1"/>
  <c r="G24" i="1"/>
  <c r="K30" i="1"/>
  <c r="G52" i="1"/>
  <c r="K60" i="1"/>
  <c r="K67" i="1"/>
  <c r="M77" i="1"/>
  <c r="G82" i="1"/>
  <c r="M101" i="1"/>
  <c r="M110" i="1"/>
  <c r="M112" i="1"/>
  <c r="G113" i="1"/>
  <c r="G109" i="1"/>
  <c r="G95" i="1"/>
  <c r="K158" i="1"/>
  <c r="G8" i="1"/>
  <c r="G13" i="1"/>
  <c r="K17" i="1"/>
  <c r="G20" i="1"/>
  <c r="K39" i="1"/>
  <c r="G84" i="1"/>
  <c r="K87" i="1"/>
  <c r="G115" i="1"/>
  <c r="G12" i="1"/>
  <c r="G152" i="1"/>
  <c r="M8" i="1"/>
  <c r="K9" i="1"/>
  <c r="G16" i="1"/>
  <c r="G19" i="1"/>
  <c r="G23" i="1"/>
  <c r="G33" i="1"/>
  <c r="G36" i="1"/>
  <c r="G44" i="1"/>
  <c r="G69" i="1"/>
  <c r="M71" i="1"/>
  <c r="G79" i="1"/>
  <c r="G107" i="1"/>
  <c r="G247" i="1"/>
  <c r="Q9" i="1"/>
  <c r="I19" i="1"/>
  <c r="I20" i="1"/>
  <c r="I77" i="1"/>
  <c r="I105" i="1"/>
  <c r="I9" i="1"/>
  <c r="Q10" i="1"/>
  <c r="G11" i="1"/>
  <c r="I14" i="1"/>
  <c r="I15" i="1"/>
  <c r="Q17" i="1"/>
  <c r="K20" i="1"/>
  <c r="M26" i="1"/>
  <c r="I32" i="1"/>
  <c r="K43" i="1"/>
  <c r="I54" i="1"/>
  <c r="M61" i="1"/>
  <c r="M67" i="1"/>
  <c r="K77" i="1"/>
  <c r="M111" i="1"/>
  <c r="K111" i="1"/>
  <c r="M157" i="1"/>
  <c r="I38" i="1"/>
  <c r="K251" i="1"/>
  <c r="K199" i="1"/>
  <c r="K248" i="1"/>
  <c r="K207" i="1"/>
  <c r="K204" i="1"/>
  <c r="K237" i="1"/>
  <c r="K186" i="1"/>
  <c r="K220" i="1"/>
  <c r="K170" i="1"/>
  <c r="K211" i="1"/>
  <c r="K104" i="1"/>
  <c r="K117" i="1"/>
  <c r="K118" i="1"/>
  <c r="K161" i="1"/>
  <c r="K134" i="1"/>
  <c r="I18" i="1"/>
  <c r="I23" i="1"/>
  <c r="M24" i="1"/>
  <c r="I31" i="1"/>
  <c r="K34" i="1"/>
  <c r="K38" i="1"/>
  <c r="I41" i="1"/>
  <c r="M50" i="1"/>
  <c r="K50" i="1"/>
  <c r="M54" i="1"/>
  <c r="M60" i="1"/>
  <c r="M63" i="1"/>
  <c r="I64" i="1"/>
  <c r="K70" i="1"/>
  <c r="I73" i="1"/>
  <c r="K76" i="1"/>
  <c r="K81" i="1"/>
  <c r="M81" i="1"/>
  <c r="I86" i="1"/>
  <c r="K93" i="1"/>
  <c r="M93" i="1"/>
  <c r="M97" i="1"/>
  <c r="K97" i="1"/>
  <c r="I57" i="1"/>
  <c r="I70" i="1"/>
  <c r="I100" i="1"/>
  <c r="M239" i="1"/>
  <c r="M246" i="1"/>
  <c r="M231" i="1"/>
  <c r="M215" i="1"/>
  <c r="M214" i="1"/>
  <c r="M226" i="1"/>
  <c r="M188" i="1"/>
  <c r="M180" i="1"/>
  <c r="M203" i="1"/>
  <c r="M202" i="1"/>
  <c r="M249" i="1"/>
  <c r="M182" i="1"/>
  <c r="M230" i="1"/>
  <c r="M210" i="1"/>
  <c r="M195" i="1"/>
  <c r="M190" i="1"/>
  <c r="M241" i="1"/>
  <c r="M222" i="1"/>
  <c r="M165" i="1"/>
  <c r="M148" i="1"/>
  <c r="M124" i="1"/>
  <c r="M122" i="1"/>
  <c r="M149" i="1"/>
  <c r="M142" i="1"/>
  <c r="M120" i="1"/>
  <c r="M28" i="1"/>
  <c r="M17" i="1"/>
  <c r="M166" i="1"/>
  <c r="M95" i="1"/>
  <c r="M113" i="1"/>
  <c r="M48" i="1"/>
  <c r="M92" i="1"/>
  <c r="M9" i="1"/>
  <c r="M11" i="1"/>
  <c r="M15" i="1"/>
  <c r="I17" i="1"/>
  <c r="K18" i="1"/>
  <c r="K19" i="1"/>
  <c r="K21" i="1"/>
  <c r="M22" i="1"/>
  <c r="K23" i="1"/>
  <c r="M32" i="1"/>
  <c r="I33" i="1"/>
  <c r="M38" i="1"/>
  <c r="K45" i="1"/>
  <c r="K51" i="1"/>
  <c r="M51" i="1"/>
  <c r="M56" i="1"/>
  <c r="K56" i="1"/>
  <c r="K59" i="1"/>
  <c r="M70" i="1"/>
  <c r="M76" i="1"/>
  <c r="M79" i="1"/>
  <c r="I80" i="1"/>
  <c r="K86" i="1"/>
  <c r="I89" i="1"/>
  <c r="K107" i="1"/>
  <c r="I246" i="1"/>
  <c r="I238" i="1"/>
  <c r="I229" i="1"/>
  <c r="I214" i="1"/>
  <c r="I202" i="1"/>
  <c r="I250" i="1"/>
  <c r="I245" i="1"/>
  <c r="I235" i="1"/>
  <c r="I222" i="1"/>
  <c r="I218" i="1"/>
  <c r="I208" i="1"/>
  <c r="I213" i="1"/>
  <c r="I237" i="1"/>
  <c r="I231" i="1"/>
  <c r="I230" i="1"/>
  <c r="I193" i="1"/>
  <c r="I223" i="1"/>
  <c r="I184" i="1"/>
  <c r="I215" i="1"/>
  <c r="I200" i="1"/>
  <c r="I199" i="1"/>
  <c r="I192" i="1"/>
  <c r="I187" i="1"/>
  <c r="I179" i="1"/>
  <c r="I226" i="1"/>
  <c r="I221" i="1"/>
  <c r="I209" i="1"/>
  <c r="I201" i="1"/>
  <c r="I169" i="1"/>
  <c r="I164" i="1"/>
  <c r="I156" i="1"/>
  <c r="I177" i="1"/>
  <c r="I176" i="1"/>
  <c r="I207" i="1"/>
  <c r="I194" i="1"/>
  <c r="I178" i="1"/>
  <c r="I188" i="1"/>
  <c r="I167" i="1"/>
  <c r="I147" i="1"/>
  <c r="I139" i="1"/>
  <c r="I180" i="1"/>
  <c r="I171" i="1"/>
  <c r="I161" i="1"/>
  <c r="I149" i="1"/>
  <c r="I172" i="1"/>
  <c r="I227" i="1"/>
  <c r="I153" i="1"/>
  <c r="I163" i="1"/>
  <c r="I146" i="1"/>
  <c r="I120" i="1"/>
  <c r="I118" i="1"/>
  <c r="I239" i="1"/>
  <c r="I170" i="1"/>
  <c r="I155" i="1"/>
  <c r="I144" i="1"/>
  <c r="I127" i="1"/>
  <c r="I123" i="1"/>
  <c r="I186" i="1"/>
  <c r="I148" i="1"/>
  <c r="I135" i="1"/>
  <c r="I101" i="1"/>
  <c r="I119" i="1"/>
  <c r="I109" i="1"/>
  <c r="I95" i="1"/>
  <c r="I92" i="1"/>
  <c r="I84" i="1"/>
  <c r="I76" i="1"/>
  <c r="I68" i="1"/>
  <c r="I60" i="1"/>
  <c r="I131" i="1"/>
  <c r="I107" i="1"/>
  <c r="I99" i="1"/>
  <c r="I90" i="1"/>
  <c r="I83" i="1"/>
  <c r="I74" i="1"/>
  <c r="I67" i="1"/>
  <c r="I58" i="1"/>
  <c r="I45" i="1"/>
  <c r="I44" i="1"/>
  <c r="I43" i="1"/>
  <c r="I36" i="1"/>
  <c r="I29" i="1"/>
  <c r="I21" i="1"/>
  <c r="I50" i="1"/>
  <c r="I35" i="1"/>
  <c r="I34" i="1"/>
  <c r="I25" i="1"/>
  <c r="I16" i="1"/>
  <c r="I97" i="1"/>
  <c r="I93" i="1"/>
  <c r="I160" i="1"/>
  <c r="I115" i="1"/>
  <c r="I85" i="1"/>
  <c r="I69" i="1"/>
  <c r="I53" i="1"/>
  <c r="I52" i="1"/>
  <c r="I51" i="1"/>
  <c r="I28" i="1"/>
  <c r="I152" i="1"/>
  <c r="I121" i="1"/>
  <c r="I113" i="1"/>
  <c r="I91" i="1"/>
  <c r="I75" i="1"/>
  <c r="I59" i="1"/>
  <c r="K65" i="1"/>
  <c r="M65" i="1"/>
  <c r="I8" i="1"/>
  <c r="M13" i="1"/>
  <c r="K22" i="1"/>
  <c r="M23" i="1"/>
  <c r="I27" i="1"/>
  <c r="I37" i="1"/>
  <c r="I42" i="1"/>
  <c r="M45" i="1"/>
  <c r="I48" i="1"/>
  <c r="K64" i="1"/>
  <c r="M72" i="1"/>
  <c r="K72" i="1"/>
  <c r="K75" i="1"/>
  <c r="M86" i="1"/>
  <c r="M96" i="1"/>
  <c r="I103" i="1"/>
  <c r="M116" i="1"/>
  <c r="K116" i="1"/>
  <c r="I129" i="1"/>
  <c r="K147" i="1"/>
  <c r="I22" i="1"/>
  <c r="R6" i="1"/>
  <c r="M16" i="1"/>
  <c r="K25" i="1"/>
  <c r="K27" i="1"/>
  <c r="M31" i="1"/>
  <c r="K35" i="1"/>
  <c r="K37" i="1"/>
  <c r="M40" i="1"/>
  <c r="K40" i="1"/>
  <c r="K44" i="1"/>
  <c r="K48" i="1"/>
  <c r="K55" i="1"/>
  <c r="M62" i="1"/>
  <c r="Q66" i="1"/>
  <c r="I66" i="1"/>
  <c r="M88" i="1"/>
  <c r="K88" i="1"/>
  <c r="K91" i="1"/>
  <c r="I94" i="1"/>
  <c r="M106" i="1"/>
  <c r="K106" i="1"/>
  <c r="K114" i="1"/>
  <c r="M131" i="1"/>
  <c r="K132" i="1"/>
  <c r="I11" i="1"/>
  <c r="I13" i="1"/>
  <c r="M12" i="1"/>
  <c r="M18" i="1"/>
  <c r="K8" i="1"/>
  <c r="I24" i="1"/>
  <c r="I26" i="1"/>
  <c r="M34" i="1"/>
  <c r="K36" i="1"/>
  <c r="M37" i="1"/>
  <c r="M44" i="1"/>
  <c r="M47" i="1"/>
  <c r="I61" i="1"/>
  <c r="K71" i="1"/>
  <c r="M78" i="1"/>
  <c r="Q82" i="1"/>
  <c r="I82" i="1"/>
  <c r="K94" i="1"/>
  <c r="I98" i="1"/>
  <c r="Q98" i="1"/>
  <c r="M114" i="1"/>
  <c r="K122" i="1"/>
  <c r="M139" i="1"/>
  <c r="G47" i="1"/>
  <c r="K49" i="1"/>
  <c r="M49" i="1"/>
  <c r="G56" i="1"/>
  <c r="M58" i="1"/>
  <c r="I63" i="1"/>
  <c r="G65" i="1"/>
  <c r="G72" i="1"/>
  <c r="M74" i="1"/>
  <c r="I79" i="1"/>
  <c r="G81" i="1"/>
  <c r="G88" i="1"/>
  <c r="M90" i="1"/>
  <c r="G97" i="1"/>
  <c r="K99" i="1"/>
  <c r="M100" i="1"/>
  <c r="G104" i="1"/>
  <c r="I106" i="1"/>
  <c r="M107" i="1"/>
  <c r="K109" i="1"/>
  <c r="K112" i="1"/>
  <c r="M132" i="1"/>
  <c r="I168" i="1"/>
  <c r="K192" i="1"/>
  <c r="M192" i="1"/>
  <c r="G25" i="1"/>
  <c r="I40" i="1"/>
  <c r="G46" i="1"/>
  <c r="I47" i="1"/>
  <c r="Q49" i="1"/>
  <c r="G50" i="1"/>
  <c r="I56" i="1"/>
  <c r="K57" i="1"/>
  <c r="M57" i="1"/>
  <c r="K63" i="1"/>
  <c r="M64" i="1"/>
  <c r="Q64" i="1"/>
  <c r="I65" i="1"/>
  <c r="I72" i="1"/>
  <c r="K73" i="1"/>
  <c r="M73" i="1"/>
  <c r="K79" i="1"/>
  <c r="M80" i="1"/>
  <c r="Q80" i="1"/>
  <c r="I81" i="1"/>
  <c r="I88" i="1"/>
  <c r="K89" i="1"/>
  <c r="M89" i="1"/>
  <c r="K95" i="1"/>
  <c r="K96" i="1"/>
  <c r="G102" i="1"/>
  <c r="I104" i="1"/>
  <c r="M105" i="1"/>
  <c r="K105" i="1"/>
  <c r="M109" i="1"/>
  <c r="G124" i="1"/>
  <c r="M125" i="1"/>
  <c r="K125" i="1"/>
  <c r="M130" i="1"/>
  <c r="M136" i="1"/>
  <c r="G145" i="1"/>
  <c r="K146" i="1"/>
  <c r="G237" i="1"/>
  <c r="G248" i="1"/>
  <c r="G240" i="1"/>
  <c r="G232" i="1"/>
  <c r="G204" i="1"/>
  <c r="G252" i="1"/>
  <c r="G239" i="1"/>
  <c r="G224" i="1"/>
  <c r="G223" i="1"/>
  <c r="G233" i="1"/>
  <c r="G229" i="1"/>
  <c r="G225" i="1"/>
  <c r="G214" i="1"/>
  <c r="G210" i="1"/>
  <c r="G216" i="1"/>
  <c r="G195" i="1"/>
  <c r="G213" i="1"/>
  <c r="G196" i="1"/>
  <c r="G194" i="1"/>
  <c r="G186" i="1"/>
  <c r="G231" i="1"/>
  <c r="G193" i="1"/>
  <c r="G189" i="1"/>
  <c r="G181" i="1"/>
  <c r="G217" i="1"/>
  <c r="G203" i="1"/>
  <c r="G202" i="1"/>
  <c r="G188" i="1"/>
  <c r="G187" i="1"/>
  <c r="G158" i="1"/>
  <c r="G201" i="1"/>
  <c r="G182" i="1"/>
  <c r="G180" i="1"/>
  <c r="G172" i="1"/>
  <c r="G192" i="1"/>
  <c r="G174" i="1"/>
  <c r="G151" i="1"/>
  <c r="G141" i="1"/>
  <c r="G139" i="1"/>
  <c r="G178" i="1"/>
  <c r="G171" i="1"/>
  <c r="G150" i="1"/>
  <c r="G215" i="1"/>
  <c r="G209" i="1"/>
  <c r="G190" i="1"/>
  <c r="G157" i="1"/>
  <c r="G155" i="1"/>
  <c r="G221" i="1"/>
  <c r="G121" i="1"/>
  <c r="G165" i="1"/>
  <c r="G140" i="1"/>
  <c r="G133" i="1"/>
  <c r="G200" i="1"/>
  <c r="G123" i="1"/>
  <c r="G118" i="1"/>
  <c r="G111" i="1"/>
  <c r="G163" i="1"/>
  <c r="G148" i="1"/>
  <c r="G93" i="1"/>
  <c r="G173" i="1"/>
  <c r="G159" i="1"/>
  <c r="G101" i="1"/>
  <c r="G86" i="1"/>
  <c r="G78" i="1"/>
  <c r="G70" i="1"/>
  <c r="G62" i="1"/>
  <c r="G54" i="1"/>
  <c r="G125" i="1"/>
  <c r="G129" i="1"/>
  <c r="G103" i="1"/>
  <c r="K24" i="1"/>
  <c r="K28" i="1"/>
  <c r="G29" i="1"/>
  <c r="Q30" i="1"/>
  <c r="M42" i="1"/>
  <c r="K42" i="1"/>
  <c r="G43" i="1"/>
  <c r="G45" i="1"/>
  <c r="I46" i="1"/>
  <c r="K47" i="1"/>
  <c r="K52" i="1"/>
  <c r="K53" i="1"/>
  <c r="G58" i="1"/>
  <c r="M59" i="1"/>
  <c r="I62" i="1"/>
  <c r="G67" i="1"/>
  <c r="K68" i="1"/>
  <c r="K69" i="1"/>
  <c r="G74" i="1"/>
  <c r="M75" i="1"/>
  <c r="I78" i="1"/>
  <c r="G83" i="1"/>
  <c r="K84" i="1"/>
  <c r="K85" i="1"/>
  <c r="G90" i="1"/>
  <c r="M91" i="1"/>
  <c r="M94" i="1"/>
  <c r="G99" i="1"/>
  <c r="Q103" i="1"/>
  <c r="G108" i="1"/>
  <c r="G110" i="1"/>
  <c r="I111" i="1"/>
  <c r="M119" i="1"/>
  <c r="G131" i="1"/>
  <c r="I138" i="1"/>
  <c r="G26" i="1"/>
  <c r="N26" i="1" s="1"/>
  <c r="S26" i="1" s="1"/>
  <c r="G30" i="1"/>
  <c r="Q31" i="1"/>
  <c r="M33" i="1"/>
  <c r="G37" i="1"/>
  <c r="G39" i="1"/>
  <c r="K41" i="1"/>
  <c r="M41" i="1"/>
  <c r="K46" i="1"/>
  <c r="Q48" i="1"/>
  <c r="G49" i="1"/>
  <c r="M52" i="1"/>
  <c r="M53" i="1"/>
  <c r="G55" i="1"/>
  <c r="G61" i="1"/>
  <c r="K62" i="1"/>
  <c r="M68" i="1"/>
  <c r="M69" i="1"/>
  <c r="G71" i="1"/>
  <c r="G77" i="1"/>
  <c r="K78" i="1"/>
  <c r="M84" i="1"/>
  <c r="M85" i="1"/>
  <c r="G87" i="1"/>
  <c r="K101" i="1"/>
  <c r="K102" i="1"/>
  <c r="M103" i="1"/>
  <c r="M104" i="1"/>
  <c r="I108" i="1"/>
  <c r="G117" i="1"/>
  <c r="K124" i="1"/>
  <c r="G142" i="1"/>
  <c r="K148" i="1"/>
  <c r="K150" i="1"/>
  <c r="I30" i="1"/>
  <c r="G38" i="1"/>
  <c r="I39" i="1"/>
  <c r="Q41" i="1"/>
  <c r="G42" i="1"/>
  <c r="I49" i="1"/>
  <c r="I55" i="1"/>
  <c r="G57" i="1"/>
  <c r="G60" i="1"/>
  <c r="Q63" i="1"/>
  <c r="G64" i="1"/>
  <c r="M66" i="1"/>
  <c r="I71" i="1"/>
  <c r="G73" i="1"/>
  <c r="G76" i="1"/>
  <c r="Q79" i="1"/>
  <c r="G80" i="1"/>
  <c r="M82" i="1"/>
  <c r="I87" i="1"/>
  <c r="G89" i="1"/>
  <c r="G92" i="1"/>
  <c r="G94" i="1"/>
  <c r="M98" i="1"/>
  <c r="M102" i="1"/>
  <c r="G105" i="1"/>
  <c r="K110" i="1"/>
  <c r="I114" i="1"/>
  <c r="M115" i="1"/>
  <c r="I117" i="1"/>
  <c r="G120" i="1"/>
  <c r="G122" i="1"/>
  <c r="M123" i="1"/>
  <c r="G135" i="1"/>
  <c r="K136" i="1"/>
  <c r="G162" i="1"/>
  <c r="M163" i="1"/>
  <c r="Q94" i="1"/>
  <c r="I102" i="1"/>
  <c r="I132" i="1"/>
  <c r="M133" i="1"/>
  <c r="K133" i="1"/>
  <c r="I137" i="1"/>
  <c r="M154" i="1"/>
  <c r="K159" i="1"/>
  <c r="M159" i="1"/>
  <c r="G164" i="1"/>
  <c r="K166" i="1"/>
  <c r="M167" i="1"/>
  <c r="M189" i="1"/>
  <c r="K58" i="1"/>
  <c r="K66" i="1"/>
  <c r="K74" i="1"/>
  <c r="K82" i="1"/>
  <c r="K90" i="1"/>
  <c r="G96" i="1"/>
  <c r="Q96" i="1"/>
  <c r="K103" i="1"/>
  <c r="I116" i="1"/>
  <c r="G119" i="1"/>
  <c r="K121" i="1"/>
  <c r="K135" i="1"/>
  <c r="Q137" i="1"/>
  <c r="K142" i="1"/>
  <c r="M143" i="1"/>
  <c r="K143" i="1"/>
  <c r="I145" i="1"/>
  <c r="M150" i="1"/>
  <c r="K156" i="1"/>
  <c r="Q157" i="1"/>
  <c r="I162" i="1"/>
  <c r="K175" i="1"/>
  <c r="M181" i="1"/>
  <c r="I96" i="1"/>
  <c r="M99" i="1"/>
  <c r="G106" i="1"/>
  <c r="K108" i="1"/>
  <c r="M121" i="1"/>
  <c r="I125" i="1"/>
  <c r="M140" i="1"/>
  <c r="M141" i="1"/>
  <c r="M145" i="1"/>
  <c r="G146" i="1"/>
  <c r="K149" i="1"/>
  <c r="M156" i="1"/>
  <c r="K92" i="1"/>
  <c r="M108" i="1"/>
  <c r="G112" i="1"/>
  <c r="I128" i="1"/>
  <c r="K129" i="1"/>
  <c r="I130" i="1"/>
  <c r="G134" i="1"/>
  <c r="I136" i="1"/>
  <c r="K137" i="1"/>
  <c r="M137" i="1"/>
  <c r="Q138" i="1"/>
  <c r="K139" i="1"/>
  <c r="G147" i="1"/>
  <c r="M155" i="1"/>
  <c r="K155" i="1"/>
  <c r="G160" i="1"/>
  <c r="I183" i="1"/>
  <c r="G98" i="1"/>
  <c r="K100" i="1"/>
  <c r="Q102" i="1"/>
  <c r="I110" i="1"/>
  <c r="I112" i="1"/>
  <c r="G114" i="1"/>
  <c r="K119" i="1"/>
  <c r="K127" i="1"/>
  <c r="M127" i="1"/>
  <c r="M144" i="1"/>
  <c r="Q145" i="1"/>
  <c r="M153" i="1"/>
  <c r="G154" i="1"/>
  <c r="I157" i="1"/>
  <c r="I122" i="1"/>
  <c r="I124" i="1"/>
  <c r="M126" i="1"/>
  <c r="G127" i="1"/>
  <c r="G128" i="1"/>
  <c r="K130" i="1"/>
  <c r="K131" i="1"/>
  <c r="I134" i="1"/>
  <c r="G137" i="1"/>
  <c r="G144" i="1"/>
  <c r="M147" i="1"/>
  <c r="I151" i="1"/>
  <c r="M162" i="1"/>
  <c r="M164" i="1"/>
  <c r="M173" i="1"/>
  <c r="G206" i="1"/>
  <c r="K232" i="1"/>
  <c r="G236" i="1"/>
  <c r="K113" i="1"/>
  <c r="K115" i="1"/>
  <c r="G116" i="1"/>
  <c r="M117" i="1"/>
  <c r="Q125" i="1"/>
  <c r="G126" i="1"/>
  <c r="Q132" i="1"/>
  <c r="M135" i="1"/>
  <c r="I141" i="1"/>
  <c r="G143" i="1"/>
  <c r="M152" i="1"/>
  <c r="M158" i="1"/>
  <c r="K185" i="1"/>
  <c r="M198" i="1"/>
  <c r="K198" i="1"/>
  <c r="K123" i="1"/>
  <c r="I126" i="1"/>
  <c r="K128" i="1"/>
  <c r="M129" i="1"/>
  <c r="I133" i="1"/>
  <c r="M138" i="1"/>
  <c r="I140" i="1"/>
  <c r="K141" i="1"/>
  <c r="I143" i="1"/>
  <c r="K144" i="1"/>
  <c r="K145" i="1"/>
  <c r="G156" i="1"/>
  <c r="G161" i="1"/>
  <c r="I165" i="1"/>
  <c r="M170" i="1"/>
  <c r="Q114" i="1"/>
  <c r="K120" i="1"/>
  <c r="K126" i="1"/>
  <c r="M128" i="1"/>
  <c r="G132" i="1"/>
  <c r="G136" i="1"/>
  <c r="M146" i="1"/>
  <c r="M151" i="1"/>
  <c r="M160" i="1"/>
  <c r="K162" i="1"/>
  <c r="K167" i="1"/>
  <c r="I181" i="1"/>
  <c r="G212" i="1"/>
  <c r="M134" i="1"/>
  <c r="K152" i="1"/>
  <c r="K154" i="1"/>
  <c r="I158" i="1"/>
  <c r="K160" i="1"/>
  <c r="K163" i="1"/>
  <c r="G168" i="1"/>
  <c r="K169" i="1"/>
  <c r="M169" i="1"/>
  <c r="I173" i="1"/>
  <c r="K178" i="1"/>
  <c r="K179" i="1"/>
  <c r="K183" i="1"/>
  <c r="K202" i="1"/>
  <c r="I212" i="1"/>
  <c r="M225" i="1"/>
  <c r="K228" i="1"/>
  <c r="M228" i="1"/>
  <c r="I241" i="1"/>
  <c r="M245" i="1"/>
  <c r="K245" i="1"/>
  <c r="Q151" i="1"/>
  <c r="G153" i="1"/>
  <c r="K157" i="1"/>
  <c r="K165" i="1"/>
  <c r="K188" i="1"/>
  <c r="K196" i="1"/>
  <c r="Q134" i="1"/>
  <c r="K138" i="1"/>
  <c r="K140" i="1"/>
  <c r="Q142" i="1"/>
  <c r="I150" i="1"/>
  <c r="I154" i="1"/>
  <c r="K164" i="1"/>
  <c r="G167" i="1"/>
  <c r="Q173" i="1"/>
  <c r="I191" i="1"/>
  <c r="M194" i="1"/>
  <c r="K229" i="1"/>
  <c r="I232" i="1"/>
  <c r="G166" i="1"/>
  <c r="K168" i="1"/>
  <c r="M168" i="1"/>
  <c r="G170" i="1"/>
  <c r="M172" i="1"/>
  <c r="M175" i="1"/>
  <c r="K177" i="1"/>
  <c r="I185" i="1"/>
  <c r="K203" i="1"/>
  <c r="K205" i="1"/>
  <c r="M205" i="1"/>
  <c r="K212" i="1"/>
  <c r="K216" i="1"/>
  <c r="I142" i="1"/>
  <c r="K151" i="1"/>
  <c r="I159" i="1"/>
  <c r="M161" i="1"/>
  <c r="K171" i="1"/>
  <c r="G179" i="1"/>
  <c r="K184" i="1"/>
  <c r="M184" i="1"/>
  <c r="M187" i="1"/>
  <c r="I195" i="1"/>
  <c r="M196" i="1"/>
  <c r="G199" i="1"/>
  <c r="K200" i="1"/>
  <c r="I174" i="1"/>
  <c r="K176" i="1"/>
  <c r="M176" i="1"/>
  <c r="K181" i="1"/>
  <c r="Q182" i="1"/>
  <c r="G183" i="1"/>
  <c r="K187" i="1"/>
  <c r="K191" i="1"/>
  <c r="I206" i="1"/>
  <c r="M213" i="1"/>
  <c r="M224" i="1"/>
  <c r="K231" i="1"/>
  <c r="M171" i="1"/>
  <c r="K172" i="1"/>
  <c r="K173" i="1"/>
  <c r="M174" i="1"/>
  <c r="K174" i="1"/>
  <c r="G176" i="1"/>
  <c r="G177" i="1"/>
  <c r="M179" i="1"/>
  <c r="K180" i="1"/>
  <c r="G185" i="1"/>
  <c r="I190" i="1"/>
  <c r="M191" i="1"/>
  <c r="Q191" i="1"/>
  <c r="I204" i="1"/>
  <c r="M223" i="1"/>
  <c r="M227" i="1"/>
  <c r="G244" i="1"/>
  <c r="G184" i="1"/>
  <c r="M186" i="1"/>
  <c r="M207" i="1"/>
  <c r="G208" i="1"/>
  <c r="K210" i="1"/>
  <c r="K213" i="1"/>
  <c r="M217" i="1"/>
  <c r="G222" i="1"/>
  <c r="K224" i="1"/>
  <c r="I248" i="1"/>
  <c r="Q166" i="1"/>
  <c r="G175" i="1"/>
  <c r="M178" i="1"/>
  <c r="I182" i="1"/>
  <c r="M183" i="1"/>
  <c r="Q183" i="1"/>
  <c r="I189" i="1"/>
  <c r="G205" i="1"/>
  <c r="M218" i="1"/>
  <c r="K218" i="1"/>
  <c r="K236" i="1"/>
  <c r="I166" i="1"/>
  <c r="I175" i="1"/>
  <c r="M177" i="1"/>
  <c r="M185" i="1"/>
  <c r="K189" i="1"/>
  <c r="Q190" i="1"/>
  <c r="G191" i="1"/>
  <c r="K193" i="1"/>
  <c r="M197" i="1"/>
  <c r="K197" i="1"/>
  <c r="I198" i="1"/>
  <c r="I203" i="1"/>
  <c r="K234" i="1"/>
  <c r="G235" i="1"/>
  <c r="K240" i="1"/>
  <c r="M193" i="1"/>
  <c r="K194" i="1"/>
  <c r="K195" i="1"/>
  <c r="K208" i="1"/>
  <c r="I210" i="1"/>
  <c r="M211" i="1"/>
  <c r="I216" i="1"/>
  <c r="I219" i="1"/>
  <c r="M220" i="1"/>
  <c r="I234" i="1"/>
  <c r="G241" i="1"/>
  <c r="I244" i="1"/>
  <c r="I247" i="1"/>
  <c r="Q196" i="1"/>
  <c r="Q197" i="1"/>
  <c r="M204" i="1"/>
  <c r="Q204" i="1"/>
  <c r="I205" i="1"/>
  <c r="Q216" i="1"/>
  <c r="M240" i="1"/>
  <c r="K243" i="1"/>
  <c r="M243" i="1"/>
  <c r="G246" i="1"/>
  <c r="G251" i="1"/>
  <c r="K182" i="1"/>
  <c r="K190" i="1"/>
  <c r="Q195" i="1"/>
  <c r="G197" i="1"/>
  <c r="G198" i="1"/>
  <c r="K201" i="1"/>
  <c r="K209" i="1"/>
  <c r="K214" i="1"/>
  <c r="I217" i="1"/>
  <c r="K221" i="1"/>
  <c r="K227" i="1"/>
  <c r="G228" i="1"/>
  <c r="M232" i="1"/>
  <c r="M234" i="1"/>
  <c r="I197" i="1"/>
  <c r="M200" i="1"/>
  <c r="M201" i="1"/>
  <c r="G207" i="1"/>
  <c r="M208" i="1"/>
  <c r="M209" i="1"/>
  <c r="K215" i="1"/>
  <c r="M216" i="1"/>
  <c r="G218" i="1"/>
  <c r="K219" i="1"/>
  <c r="M219" i="1"/>
  <c r="G220" i="1"/>
  <c r="M229" i="1"/>
  <c r="M238" i="1"/>
  <c r="Q242" i="1"/>
  <c r="I242" i="1"/>
  <c r="M248" i="1"/>
  <c r="G249" i="1"/>
  <c r="M252" i="1"/>
  <c r="I196" i="1"/>
  <c r="M199" i="1"/>
  <c r="Q203" i="1"/>
  <c r="M206" i="1"/>
  <c r="I211" i="1"/>
  <c r="Q212" i="1"/>
  <c r="I220" i="1"/>
  <c r="M221" i="1"/>
  <c r="K235" i="1"/>
  <c r="M235" i="1"/>
  <c r="K242" i="1"/>
  <c r="G243" i="1"/>
  <c r="M251" i="1"/>
  <c r="Q217" i="1"/>
  <c r="K223" i="1"/>
  <c r="K226" i="1"/>
  <c r="K230" i="1"/>
  <c r="M233" i="1"/>
  <c r="K233" i="1"/>
  <c r="K239" i="1"/>
  <c r="M250" i="1"/>
  <c r="K206" i="1"/>
  <c r="K217" i="1"/>
  <c r="I236" i="1"/>
  <c r="I240" i="1"/>
  <c r="M242" i="1"/>
  <c r="I243" i="1"/>
  <c r="G245" i="1"/>
  <c r="K246" i="1"/>
  <c r="G250" i="1"/>
  <c r="M212" i="1"/>
  <c r="G219" i="1"/>
  <c r="Q232" i="1"/>
  <c r="G234" i="1"/>
  <c r="M236" i="1"/>
  <c r="M237" i="1"/>
  <c r="G238" i="1"/>
  <c r="Q244" i="1"/>
  <c r="K247" i="1"/>
  <c r="K222" i="1"/>
  <c r="I225" i="1"/>
  <c r="G226" i="1"/>
  <c r="G227" i="1"/>
  <c r="G230" i="1"/>
  <c r="I233" i="1"/>
  <c r="M244" i="1"/>
  <c r="M247" i="1"/>
  <c r="I249" i="1"/>
  <c r="G211" i="1"/>
  <c r="I224" i="1"/>
  <c r="K225" i="1"/>
  <c r="I228" i="1"/>
  <c r="K238" i="1"/>
  <c r="G242" i="1"/>
  <c r="K249" i="1"/>
  <c r="K250" i="1"/>
  <c r="I252" i="1"/>
  <c r="K244" i="1"/>
  <c r="K252" i="1"/>
  <c r="K241" i="1"/>
  <c r="I251" i="1"/>
  <c r="N50" i="1" l="1"/>
  <c r="S50" i="1" s="1"/>
  <c r="N14" i="1"/>
  <c r="S14" i="1" s="1"/>
  <c r="V14" i="1" s="1"/>
  <c r="N18" i="1"/>
  <c r="S18" i="1" s="1"/>
  <c r="N21" i="1"/>
  <c r="N115" i="1"/>
  <c r="V115" i="1" s="1"/>
  <c r="N76" i="1"/>
  <c r="S76" i="1" s="1"/>
  <c r="N68" i="1"/>
  <c r="S68" i="1" s="1"/>
  <c r="N32" i="1"/>
  <c r="S32" i="1" s="1"/>
  <c r="N53" i="1"/>
  <c r="S53" i="1" s="1"/>
  <c r="N83" i="1"/>
  <c r="S83" i="1" s="1"/>
  <c r="V83" i="1" s="1"/>
  <c r="N245" i="1"/>
  <c r="S245" i="1" s="1"/>
  <c r="N243" i="1"/>
  <c r="N169" i="1"/>
  <c r="S169" i="1" s="1"/>
  <c r="N156" i="1"/>
  <c r="S156" i="1" s="1"/>
  <c r="V156" i="1" s="1"/>
  <c r="N54" i="1"/>
  <c r="S54" i="1" s="1"/>
  <c r="V54" i="1" s="1"/>
  <c r="N16" i="1"/>
  <c r="S16" i="1" s="1"/>
  <c r="V16" i="1" s="1"/>
  <c r="N170" i="1"/>
  <c r="S170" i="1" s="1"/>
  <c r="N12" i="1"/>
  <c r="S12" i="1" s="1"/>
  <c r="V12" i="1" s="1"/>
  <c r="N10" i="1"/>
  <c r="S10" i="1" s="1"/>
  <c r="N59" i="1"/>
  <c r="N29" i="1"/>
  <c r="S29" i="1" s="1"/>
  <c r="V29" i="1" s="1"/>
  <c r="N97" i="1"/>
  <c r="S97" i="1" s="1"/>
  <c r="V97" i="1" s="1"/>
  <c r="N63" i="1"/>
  <c r="S63" i="1" s="1"/>
  <c r="N95" i="1"/>
  <c r="S95" i="1" s="1"/>
  <c r="V95" i="1" s="1"/>
  <c r="N15" i="1"/>
  <c r="S15" i="1" s="1"/>
  <c r="N152" i="1"/>
  <c r="S152" i="1" s="1"/>
  <c r="N146" i="1"/>
  <c r="S146" i="1" s="1"/>
  <c r="N185" i="1"/>
  <c r="S185" i="1" s="1"/>
  <c r="N80" i="1"/>
  <c r="S80" i="1" s="1"/>
  <c r="N49" i="1"/>
  <c r="S49" i="1" s="1"/>
  <c r="V49" i="1" s="1"/>
  <c r="N13" i="1"/>
  <c r="V13" i="1" s="1"/>
  <c r="N84" i="1"/>
  <c r="S84" i="1" s="1"/>
  <c r="V84" i="1" s="1"/>
  <c r="M6" i="1"/>
  <c r="N31" i="1"/>
  <c r="S31" i="1" s="1"/>
  <c r="N9" i="1"/>
  <c r="S9" i="1" s="1"/>
  <c r="V9" i="1" s="1"/>
  <c r="N22" i="1"/>
  <c r="S22" i="1" s="1"/>
  <c r="N52" i="1"/>
  <c r="S52" i="1" s="1"/>
  <c r="V52" i="1" s="1"/>
  <c r="N82" i="1"/>
  <c r="S82" i="1" s="1"/>
  <c r="V82" i="1" s="1"/>
  <c r="N41" i="1"/>
  <c r="S41" i="1" s="1"/>
  <c r="N17" i="1"/>
  <c r="S17" i="1" s="1"/>
  <c r="V17" i="1" s="1"/>
  <c r="N167" i="1"/>
  <c r="V167" i="1" s="1"/>
  <c r="N67" i="1"/>
  <c r="S67" i="1" s="1"/>
  <c r="N40" i="1"/>
  <c r="S40" i="1" s="1"/>
  <c r="V40" i="1" s="1"/>
  <c r="N33" i="1"/>
  <c r="N28" i="1"/>
  <c r="S28" i="1" s="1"/>
  <c r="V28" i="1" s="1"/>
  <c r="N120" i="1"/>
  <c r="S120" i="1" s="1"/>
  <c r="N138" i="1"/>
  <c r="S138" i="1" s="1"/>
  <c r="N36" i="1"/>
  <c r="S36" i="1" s="1"/>
  <c r="N100" i="1"/>
  <c r="S100" i="1" s="1"/>
  <c r="V100" i="1" s="1"/>
  <c r="N175" i="1"/>
  <c r="S175" i="1" s="1"/>
  <c r="V175" i="1" s="1"/>
  <c r="N86" i="1"/>
  <c r="S86" i="1" s="1"/>
  <c r="N118" i="1"/>
  <c r="S118" i="1" s="1"/>
  <c r="N155" i="1"/>
  <c r="S155" i="1" s="1"/>
  <c r="N66" i="1"/>
  <c r="S66" i="1" s="1"/>
  <c r="N27" i="1"/>
  <c r="S27" i="1" s="1"/>
  <c r="V27" i="1" s="1"/>
  <c r="N107" i="1"/>
  <c r="S107" i="1" s="1"/>
  <c r="N219" i="1"/>
  <c r="S219" i="1" s="1"/>
  <c r="N235" i="1"/>
  <c r="S235" i="1" s="1"/>
  <c r="N119" i="1"/>
  <c r="S119" i="1" s="1"/>
  <c r="N91" i="1"/>
  <c r="N69" i="1"/>
  <c r="S69" i="1" s="1"/>
  <c r="V69" i="1" s="1"/>
  <c r="N34" i="1"/>
  <c r="S34" i="1" s="1"/>
  <c r="N130" i="1"/>
  <c r="S130" i="1" s="1"/>
  <c r="V130" i="1" s="1"/>
  <c r="N129" i="1"/>
  <c r="S129" i="1" s="1"/>
  <c r="N190" i="1"/>
  <c r="S190" i="1" s="1"/>
  <c r="V190" i="1" s="1"/>
  <c r="V26" i="1"/>
  <c r="W26" i="1" s="1"/>
  <c r="N113" i="1"/>
  <c r="S113" i="1" s="1"/>
  <c r="V113" i="1" s="1"/>
  <c r="N85" i="1"/>
  <c r="V85" i="1" s="1"/>
  <c r="N35" i="1"/>
  <c r="S35" i="1" s="1"/>
  <c r="V35" i="1" s="1"/>
  <c r="N20" i="1"/>
  <c r="S20" i="1" s="1"/>
  <c r="V20" i="1" s="1"/>
  <c r="N92" i="1"/>
  <c r="S92" i="1" s="1"/>
  <c r="N247" i="1"/>
  <c r="S247" i="1" s="1"/>
  <c r="N25" i="1"/>
  <c r="S25" i="1" s="1"/>
  <c r="V25" i="1" s="1"/>
  <c r="N79" i="1"/>
  <c r="S79" i="1" s="1"/>
  <c r="V79" i="1" s="1"/>
  <c r="N149" i="1"/>
  <c r="S149" i="1" s="1"/>
  <c r="N132" i="1"/>
  <c r="S132" i="1" s="1"/>
  <c r="V132" i="1" s="1"/>
  <c r="N48" i="1"/>
  <c r="S48" i="1" s="1"/>
  <c r="V48" i="1" s="1"/>
  <c r="N153" i="1"/>
  <c r="S153" i="1" s="1"/>
  <c r="V153" i="1" s="1"/>
  <c r="N51" i="1"/>
  <c r="S51" i="1" s="1"/>
  <c r="N177" i="1"/>
  <c r="S177" i="1" s="1"/>
  <c r="N98" i="1"/>
  <c r="N75" i="1"/>
  <c r="S75" i="1" s="1"/>
  <c r="V75" i="1" s="1"/>
  <c r="V68" i="1"/>
  <c r="W68" i="1" s="1"/>
  <c r="N110" i="1"/>
  <c r="S110" i="1" s="1"/>
  <c r="N87" i="1"/>
  <c r="S87" i="1" s="1"/>
  <c r="N251" i="1"/>
  <c r="S251" i="1" s="1"/>
  <c r="N208" i="1"/>
  <c r="S208" i="1" s="1"/>
  <c r="N179" i="1"/>
  <c r="S179" i="1" s="1"/>
  <c r="N137" i="1"/>
  <c r="S137" i="1" s="1"/>
  <c r="N182" i="1"/>
  <c r="S182" i="1" s="1"/>
  <c r="N181" i="1"/>
  <c r="S181" i="1" s="1"/>
  <c r="V181" i="1" s="1"/>
  <c r="N229" i="1"/>
  <c r="S229" i="1" s="1"/>
  <c r="N204" i="1"/>
  <c r="S204" i="1" s="1"/>
  <c r="N248" i="1"/>
  <c r="S248" i="1" s="1"/>
  <c r="N106" i="1"/>
  <c r="S106" i="1" s="1"/>
  <c r="N109" i="1"/>
  <c r="S109" i="1" s="1"/>
  <c r="V109" i="1" s="1"/>
  <c r="N56" i="1"/>
  <c r="S56" i="1" s="1"/>
  <c r="V56" i="1" s="1"/>
  <c r="N23" i="1"/>
  <c r="S23" i="1" s="1"/>
  <c r="V23" i="1" s="1"/>
  <c r="S59" i="1"/>
  <c r="V59" i="1" s="1"/>
  <c r="S115" i="1"/>
  <c r="S91" i="1"/>
  <c r="V91" i="1" s="1"/>
  <c r="S85" i="1"/>
  <c r="S33" i="1"/>
  <c r="N242" i="1"/>
  <c r="N211" i="1"/>
  <c r="N230" i="1"/>
  <c r="V229" i="1"/>
  <c r="W229" i="1" s="1"/>
  <c r="N191" i="1"/>
  <c r="N183" i="1"/>
  <c r="N199" i="1"/>
  <c r="N126" i="1"/>
  <c r="N206" i="1"/>
  <c r="N112" i="1"/>
  <c r="N122" i="1"/>
  <c r="N60" i="1"/>
  <c r="N38" i="1"/>
  <c r="N61" i="1"/>
  <c r="N108" i="1"/>
  <c r="N45" i="1"/>
  <c r="N103" i="1"/>
  <c r="N101" i="1"/>
  <c r="N123" i="1"/>
  <c r="N157" i="1"/>
  <c r="N139" i="1"/>
  <c r="N201" i="1"/>
  <c r="N189" i="1"/>
  <c r="N195" i="1"/>
  <c r="N233" i="1"/>
  <c r="N237" i="1"/>
  <c r="N81" i="1"/>
  <c r="N44" i="1"/>
  <c r="N19" i="1"/>
  <c r="N226" i="1"/>
  <c r="N220" i="1"/>
  <c r="N228" i="1"/>
  <c r="N198" i="1"/>
  <c r="N241" i="1"/>
  <c r="N73" i="1"/>
  <c r="N77" i="1"/>
  <c r="N55" i="1"/>
  <c r="N39" i="1"/>
  <c r="N131" i="1"/>
  <c r="N99" i="1"/>
  <c r="N125" i="1"/>
  <c r="N173" i="1"/>
  <c r="N133" i="1"/>
  <c r="N209" i="1"/>
  <c r="N151" i="1"/>
  <c r="N187" i="1"/>
  <c r="N231" i="1"/>
  <c r="N223" i="1"/>
  <c r="N104" i="1"/>
  <c r="K6" i="1"/>
  <c r="V185" i="1"/>
  <c r="W185" i="1" s="1"/>
  <c r="N88" i="1"/>
  <c r="N57" i="1"/>
  <c r="N200" i="1"/>
  <c r="N216" i="1"/>
  <c r="N250" i="1"/>
  <c r="N249" i="1"/>
  <c r="N207" i="1"/>
  <c r="N197" i="1"/>
  <c r="N246" i="1"/>
  <c r="N176" i="1"/>
  <c r="N168" i="1"/>
  <c r="N212" i="1"/>
  <c r="N116" i="1"/>
  <c r="N128" i="1"/>
  <c r="N154" i="1"/>
  <c r="N114" i="1"/>
  <c r="N160" i="1"/>
  <c r="N162" i="1"/>
  <c r="N89" i="1"/>
  <c r="N37" i="1"/>
  <c r="N58" i="1"/>
  <c r="N93" i="1"/>
  <c r="N140" i="1"/>
  <c r="N215" i="1"/>
  <c r="N174" i="1"/>
  <c r="N188" i="1"/>
  <c r="N186" i="1"/>
  <c r="N224" i="1"/>
  <c r="N124" i="1"/>
  <c r="I6" i="1"/>
  <c r="N8" i="1"/>
  <c r="V119" i="1"/>
  <c r="W119" i="1" s="1"/>
  <c r="S243" i="1"/>
  <c r="S21" i="1"/>
  <c r="V21" i="1" s="1"/>
  <c r="N234" i="1"/>
  <c r="N205" i="1"/>
  <c r="N184" i="1"/>
  <c r="N166" i="1"/>
  <c r="N143" i="1"/>
  <c r="N127" i="1"/>
  <c r="N134" i="1"/>
  <c r="N142" i="1"/>
  <c r="N71" i="1"/>
  <c r="N74" i="1"/>
  <c r="N62" i="1"/>
  <c r="N148" i="1"/>
  <c r="N165" i="1"/>
  <c r="N150" i="1"/>
  <c r="N192" i="1"/>
  <c r="N202" i="1"/>
  <c r="N194" i="1"/>
  <c r="N210" i="1"/>
  <c r="N239" i="1"/>
  <c r="N46" i="1"/>
  <c r="N72" i="1"/>
  <c r="N47" i="1"/>
  <c r="N227" i="1"/>
  <c r="N94" i="1"/>
  <c r="N158" i="1"/>
  <c r="N102" i="1"/>
  <c r="L6" i="1"/>
  <c r="N218" i="1"/>
  <c r="N222" i="1"/>
  <c r="N136" i="1"/>
  <c r="N96" i="1"/>
  <c r="N42" i="1"/>
  <c r="N90" i="1"/>
  <c r="N70" i="1"/>
  <c r="N163" i="1"/>
  <c r="N121" i="1"/>
  <c r="N171" i="1"/>
  <c r="N172" i="1"/>
  <c r="N203" i="1"/>
  <c r="N196" i="1"/>
  <c r="N214" i="1"/>
  <c r="N252" i="1"/>
  <c r="N232" i="1"/>
  <c r="N65" i="1"/>
  <c r="J6" i="1"/>
  <c r="V18" i="1"/>
  <c r="W18" i="1" s="1"/>
  <c r="N11" i="1"/>
  <c r="N238" i="1"/>
  <c r="N43" i="1"/>
  <c r="N159" i="1"/>
  <c r="N141" i="1"/>
  <c r="N193" i="1"/>
  <c r="N244" i="1"/>
  <c r="N161" i="1"/>
  <c r="N236" i="1"/>
  <c r="N144" i="1"/>
  <c r="N147" i="1"/>
  <c r="N164" i="1"/>
  <c r="N135" i="1"/>
  <c r="N105" i="1"/>
  <c r="N64" i="1"/>
  <c r="N117" i="1"/>
  <c r="N30" i="1"/>
  <c r="N78" i="1"/>
  <c r="N111" i="1"/>
  <c r="N221" i="1"/>
  <c r="N178" i="1"/>
  <c r="N180" i="1"/>
  <c r="N217" i="1"/>
  <c r="N213" i="1"/>
  <c r="N225" i="1"/>
  <c r="N240" i="1"/>
  <c r="N145" i="1"/>
  <c r="N24" i="1"/>
  <c r="V50" i="1"/>
  <c r="W50" i="1" s="1"/>
  <c r="G6" i="1"/>
  <c r="V76" i="1" l="1"/>
  <c r="W76" i="1" s="1"/>
  <c r="Y76" i="1" s="1"/>
  <c r="V53" i="1"/>
  <c r="W53" i="1" s="1"/>
  <c r="Y53" i="1" s="1"/>
  <c r="W83" i="1"/>
  <c r="V155" i="1"/>
  <c r="W155" i="1" s="1"/>
  <c r="Y155" i="1" s="1"/>
  <c r="V120" i="1"/>
  <c r="V87" i="1"/>
  <c r="W87" i="1" s="1"/>
  <c r="Y87" i="1" s="1"/>
  <c r="V80" i="1"/>
  <c r="W80" i="1" s="1"/>
  <c r="V63" i="1"/>
  <c r="W63" i="1" s="1"/>
  <c r="Y229" i="1"/>
  <c r="V170" i="1"/>
  <c r="W170" i="1" s="1"/>
  <c r="Y18" i="1"/>
  <c r="V110" i="1"/>
  <c r="W110" i="1" s="1"/>
  <c r="V169" i="1"/>
  <c r="W169" i="1" s="1"/>
  <c r="Y50" i="1"/>
  <c r="Y83" i="1"/>
  <c r="Y119" i="1"/>
  <c r="Y185" i="1"/>
  <c r="V67" i="1"/>
  <c r="W67" i="1" s="1"/>
  <c r="V245" i="1"/>
  <c r="W245" i="1" s="1"/>
  <c r="Y68" i="1"/>
  <c r="V10" i="1"/>
  <c r="W10" i="1" s="1"/>
  <c r="Y26" i="1"/>
  <c r="V182" i="1"/>
  <c r="W182" i="1" s="1"/>
  <c r="V22" i="1"/>
  <c r="W22" i="1" s="1"/>
  <c r="V208" i="1"/>
  <c r="W208" i="1" s="1"/>
  <c r="V146" i="1"/>
  <c r="W146" i="1" s="1"/>
  <c r="V15" i="1"/>
  <c r="W15" i="1" s="1"/>
  <c r="V66" i="1"/>
  <c r="W66" i="1" s="1"/>
  <c r="V219" i="1"/>
  <c r="W219" i="1" s="1"/>
  <c r="V34" i="1"/>
  <c r="W34" i="1" s="1"/>
  <c r="V248" i="1"/>
  <c r="W248" i="1" s="1"/>
  <c r="V138" i="1"/>
  <c r="W138" i="1" s="1"/>
  <c r="V51" i="1"/>
  <c r="W51" i="1" s="1"/>
  <c r="V36" i="1"/>
  <c r="W36" i="1" s="1"/>
  <c r="S167" i="1"/>
  <c r="W167" i="1" s="1"/>
  <c r="V129" i="1"/>
  <c r="W129" i="1" s="1"/>
  <c r="V92" i="1"/>
  <c r="W92" i="1" s="1"/>
  <c r="V106" i="1"/>
  <c r="W106" i="1" s="1"/>
  <c r="V247" i="1"/>
  <c r="W247" i="1" s="1"/>
  <c r="S13" i="1"/>
  <c r="W13" i="1" s="1"/>
  <c r="V179" i="1"/>
  <c r="W179" i="1" s="1"/>
  <c r="V107" i="1"/>
  <c r="W107" i="1" s="1"/>
  <c r="V177" i="1"/>
  <c r="W177" i="1" s="1"/>
  <c r="V137" i="1"/>
  <c r="W137" i="1" s="1"/>
  <c r="V149" i="1"/>
  <c r="W149" i="1" s="1"/>
  <c r="V118" i="1"/>
  <c r="W118" i="1" s="1"/>
  <c r="S98" i="1"/>
  <c r="V98" i="1" s="1"/>
  <c r="W120" i="1"/>
  <c r="S78" i="1"/>
  <c r="V78" i="1" s="1"/>
  <c r="V158" i="1"/>
  <c r="S158" i="1"/>
  <c r="S150" i="1"/>
  <c r="V150" i="1" s="1"/>
  <c r="S237" i="1"/>
  <c r="V237" i="1"/>
  <c r="S123" i="1"/>
  <c r="V123" i="1" s="1"/>
  <c r="S38" i="1"/>
  <c r="V38" i="1"/>
  <c r="S211" i="1"/>
  <c r="S225" i="1"/>
  <c r="V225" i="1" s="1"/>
  <c r="S30" i="1"/>
  <c r="V30" i="1" s="1"/>
  <c r="S144" i="1"/>
  <c r="V144" i="1" s="1"/>
  <c r="W40" i="1"/>
  <c r="S252" i="1"/>
  <c r="V252" i="1" s="1"/>
  <c r="S70" i="1"/>
  <c r="V70" i="1" s="1"/>
  <c r="S136" i="1"/>
  <c r="V136" i="1" s="1"/>
  <c r="S46" i="1"/>
  <c r="V46" i="1" s="1"/>
  <c r="S165" i="1"/>
  <c r="V165" i="1" s="1"/>
  <c r="S143" i="1"/>
  <c r="W175" i="1"/>
  <c r="S224" i="1"/>
  <c r="V224" i="1" s="1"/>
  <c r="S114" i="1"/>
  <c r="V114" i="1" s="1"/>
  <c r="S133" i="1"/>
  <c r="V133" i="1"/>
  <c r="S73" i="1"/>
  <c r="V73" i="1"/>
  <c r="V251" i="1"/>
  <c r="W251" i="1" s="1"/>
  <c r="S19" i="1"/>
  <c r="V19" i="1" s="1"/>
  <c r="V101" i="1"/>
  <c r="S101" i="1"/>
  <c r="S60" i="1"/>
  <c r="V60" i="1" s="1"/>
  <c r="W153" i="1"/>
  <c r="V242" i="1"/>
  <c r="S242" i="1"/>
  <c r="W23" i="1"/>
  <c r="W85" i="1"/>
  <c r="W82" i="1"/>
  <c r="W17" i="1"/>
  <c r="W115" i="1"/>
  <c r="W100" i="1"/>
  <c r="W59" i="1"/>
  <c r="S147" i="1"/>
  <c r="V147" i="1"/>
  <c r="W21" i="1"/>
  <c r="S160" i="1"/>
  <c r="V160" i="1" s="1"/>
  <c r="S77" i="1"/>
  <c r="V77" i="1" s="1"/>
  <c r="S236" i="1"/>
  <c r="S154" i="1"/>
  <c r="V154" i="1"/>
  <c r="S103" i="1"/>
  <c r="V103" i="1" s="1"/>
  <c r="S217" i="1"/>
  <c r="V217" i="1" s="1"/>
  <c r="S117" i="1"/>
  <c r="V117" i="1" s="1"/>
  <c r="S161" i="1"/>
  <c r="V161" i="1" s="1"/>
  <c r="S193" i="1"/>
  <c r="V193" i="1"/>
  <c r="W97" i="1"/>
  <c r="S196" i="1"/>
  <c r="W29" i="1"/>
  <c r="S222" i="1"/>
  <c r="V222" i="1"/>
  <c r="S227" i="1"/>
  <c r="V227" i="1" s="1"/>
  <c r="S239" i="1"/>
  <c r="V239" i="1" s="1"/>
  <c r="S62" i="1"/>
  <c r="V62" i="1" s="1"/>
  <c r="S166" i="1"/>
  <c r="V166" i="1" s="1"/>
  <c r="V235" i="1"/>
  <c r="W235" i="1" s="1"/>
  <c r="S8" i="1"/>
  <c r="V8" i="1" s="1"/>
  <c r="N6" i="1"/>
  <c r="S186" i="1"/>
  <c r="V186" i="1"/>
  <c r="S58" i="1"/>
  <c r="V58" i="1" s="1"/>
  <c r="S128" i="1"/>
  <c r="V128" i="1" s="1"/>
  <c r="S246" i="1"/>
  <c r="V246" i="1" s="1"/>
  <c r="S223" i="1"/>
  <c r="V223" i="1" s="1"/>
  <c r="S125" i="1"/>
  <c r="V125" i="1" s="1"/>
  <c r="S228" i="1"/>
  <c r="V228" i="1" s="1"/>
  <c r="S44" i="1"/>
  <c r="V44" i="1"/>
  <c r="S195" i="1"/>
  <c r="V195" i="1" s="1"/>
  <c r="S45" i="1"/>
  <c r="V45" i="1" s="1"/>
  <c r="S112" i="1"/>
  <c r="V112" i="1" s="1"/>
  <c r="S199" i="1"/>
  <c r="W84" i="1"/>
  <c r="W48" i="1"/>
  <c r="W35" i="1"/>
  <c r="W91" i="1"/>
  <c r="W27" i="1"/>
  <c r="W95" i="1"/>
  <c r="S238" i="1"/>
  <c r="V238" i="1"/>
  <c r="S96" i="1"/>
  <c r="V96" i="1" s="1"/>
  <c r="S127" i="1"/>
  <c r="V127" i="1" s="1"/>
  <c r="S93" i="1"/>
  <c r="S209" i="1"/>
  <c r="V209" i="1" s="1"/>
  <c r="S213" i="1"/>
  <c r="V213" i="1" s="1"/>
  <c r="V65" i="1"/>
  <c r="S65" i="1"/>
  <c r="S94" i="1"/>
  <c r="S176" i="1"/>
  <c r="V176" i="1" s="1"/>
  <c r="S180" i="1"/>
  <c r="V180" i="1" s="1"/>
  <c r="V64" i="1"/>
  <c r="S64" i="1"/>
  <c r="S141" i="1"/>
  <c r="S203" i="1"/>
  <c r="V203" i="1" s="1"/>
  <c r="S90" i="1"/>
  <c r="V90" i="1" s="1"/>
  <c r="S210" i="1"/>
  <c r="S74" i="1"/>
  <c r="V74" i="1"/>
  <c r="S184" i="1"/>
  <c r="V184" i="1" s="1"/>
  <c r="S188" i="1"/>
  <c r="V188" i="1" s="1"/>
  <c r="S37" i="1"/>
  <c r="S116" i="1"/>
  <c r="S197" i="1"/>
  <c r="V197" i="1" s="1"/>
  <c r="W190" i="1"/>
  <c r="S88" i="1"/>
  <c r="V88" i="1" s="1"/>
  <c r="S99" i="1"/>
  <c r="V99" i="1" s="1"/>
  <c r="S220" i="1"/>
  <c r="V220" i="1" s="1"/>
  <c r="S189" i="1"/>
  <c r="V189" i="1" s="1"/>
  <c r="S183" i="1"/>
  <c r="W16" i="1"/>
  <c r="W56" i="1"/>
  <c r="S232" i="1"/>
  <c r="V232" i="1" s="1"/>
  <c r="S72" i="1"/>
  <c r="V72" i="1" s="1"/>
  <c r="S104" i="1"/>
  <c r="V104" i="1" s="1"/>
  <c r="S148" i="1"/>
  <c r="V148" i="1" s="1"/>
  <c r="W54" i="1"/>
  <c r="S216" i="1"/>
  <c r="V216" i="1" s="1"/>
  <c r="S173" i="1"/>
  <c r="V173" i="1" s="1"/>
  <c r="S24" i="1"/>
  <c r="S178" i="1"/>
  <c r="V178" i="1"/>
  <c r="S105" i="1"/>
  <c r="V105" i="1" s="1"/>
  <c r="W132" i="1"/>
  <c r="S159" i="1"/>
  <c r="S11" i="1"/>
  <c r="V11" i="1" s="1"/>
  <c r="S172" i="1"/>
  <c r="V172" i="1" s="1"/>
  <c r="S218" i="1"/>
  <c r="V218" i="1" s="1"/>
  <c r="V204" i="1"/>
  <c r="W204" i="1" s="1"/>
  <c r="S194" i="1"/>
  <c r="V194" i="1" s="1"/>
  <c r="S71" i="1"/>
  <c r="V71" i="1" s="1"/>
  <c r="S205" i="1"/>
  <c r="V205" i="1" s="1"/>
  <c r="V243" i="1"/>
  <c r="W243" i="1" s="1"/>
  <c r="S174" i="1"/>
  <c r="V174" i="1"/>
  <c r="S212" i="1"/>
  <c r="V212" i="1" s="1"/>
  <c r="S207" i="1"/>
  <c r="V207" i="1" s="1"/>
  <c r="S200" i="1"/>
  <c r="V200" i="1" s="1"/>
  <c r="S231" i="1"/>
  <c r="V231" i="1"/>
  <c r="S131" i="1"/>
  <c r="V131" i="1" s="1"/>
  <c r="S226" i="1"/>
  <c r="V226" i="1" s="1"/>
  <c r="S81" i="1"/>
  <c r="V81" i="1" s="1"/>
  <c r="S201" i="1"/>
  <c r="V201" i="1"/>
  <c r="S108" i="1"/>
  <c r="V108" i="1"/>
  <c r="S191" i="1"/>
  <c r="V191" i="1" s="1"/>
  <c r="W109" i="1"/>
  <c r="W28" i="1"/>
  <c r="W113" i="1"/>
  <c r="W20" i="1"/>
  <c r="W12" i="1"/>
  <c r="W79" i="1"/>
  <c r="S163" i="1"/>
  <c r="V163" i="1"/>
  <c r="W156" i="1"/>
  <c r="S198" i="1"/>
  <c r="V198" i="1" s="1"/>
  <c r="S145" i="1"/>
  <c r="S221" i="1"/>
  <c r="V221" i="1"/>
  <c r="S135" i="1"/>
  <c r="V135" i="1" s="1"/>
  <c r="S244" i="1"/>
  <c r="S43" i="1"/>
  <c r="V43" i="1"/>
  <c r="S171" i="1"/>
  <c r="V171" i="1" s="1"/>
  <c r="W49" i="1"/>
  <c r="V32" i="1"/>
  <c r="W32" i="1" s="1"/>
  <c r="S202" i="1"/>
  <c r="S142" i="1"/>
  <c r="V142" i="1" s="1"/>
  <c r="S124" i="1"/>
  <c r="V124" i="1" s="1"/>
  <c r="S215" i="1"/>
  <c r="V215" i="1" s="1"/>
  <c r="S89" i="1"/>
  <c r="V89" i="1"/>
  <c r="S168" i="1"/>
  <c r="V168" i="1" s="1"/>
  <c r="S249" i="1"/>
  <c r="V249" i="1" s="1"/>
  <c r="S57" i="1"/>
  <c r="V57" i="1" s="1"/>
  <c r="W181" i="1"/>
  <c r="S187" i="1"/>
  <c r="V187" i="1"/>
  <c r="S39" i="1"/>
  <c r="V39" i="1" s="1"/>
  <c r="S139" i="1"/>
  <c r="V139" i="1" s="1"/>
  <c r="V206" i="1"/>
  <c r="S206" i="1"/>
  <c r="S214" i="1"/>
  <c r="V214" i="1" s="1"/>
  <c r="S233" i="1"/>
  <c r="S122" i="1"/>
  <c r="V122" i="1" s="1"/>
  <c r="S240" i="1"/>
  <c r="V240" i="1" s="1"/>
  <c r="S111" i="1"/>
  <c r="V111" i="1" s="1"/>
  <c r="S164" i="1"/>
  <c r="S121" i="1"/>
  <c r="S42" i="1"/>
  <c r="V42" i="1" s="1"/>
  <c r="S102" i="1"/>
  <c r="V102" i="1" s="1"/>
  <c r="S47" i="1"/>
  <c r="S192" i="1"/>
  <c r="V192" i="1"/>
  <c r="S134" i="1"/>
  <c r="V134" i="1" s="1"/>
  <c r="S234" i="1"/>
  <c r="V234" i="1" s="1"/>
  <c r="S140" i="1"/>
  <c r="S162" i="1"/>
  <c r="V162" i="1"/>
  <c r="V250" i="1"/>
  <c r="S250" i="1"/>
  <c r="V86" i="1"/>
  <c r="W86" i="1" s="1"/>
  <c r="S151" i="1"/>
  <c r="V151" i="1" s="1"/>
  <c r="S55" i="1"/>
  <c r="V55" i="1" s="1"/>
  <c r="S241" i="1"/>
  <c r="V241" i="1" s="1"/>
  <c r="W25" i="1"/>
  <c r="S157" i="1"/>
  <c r="V157" i="1" s="1"/>
  <c r="S61" i="1"/>
  <c r="V61" i="1" s="1"/>
  <c r="S126" i="1"/>
  <c r="V126" i="1" s="1"/>
  <c r="S230" i="1"/>
  <c r="V230" i="1" s="1"/>
  <c r="V33" i="1"/>
  <c r="W33" i="1" s="1"/>
  <c r="V31" i="1"/>
  <c r="W31" i="1" s="1"/>
  <c r="W130" i="1"/>
  <c r="V152" i="1"/>
  <c r="W152" i="1" s="1"/>
  <c r="V41" i="1"/>
  <c r="W41" i="1" s="1"/>
  <c r="W75" i="1"/>
  <c r="W14" i="1"/>
  <c r="W9" i="1"/>
  <c r="W52" i="1"/>
  <c r="W69" i="1"/>
  <c r="Y208" i="1" l="1"/>
  <c r="Y22" i="1"/>
  <c r="Y247" i="1"/>
  <c r="Y110" i="1"/>
  <c r="Y219" i="1"/>
  <c r="Y59" i="1"/>
  <c r="Y248" i="1"/>
  <c r="Y67" i="1"/>
  <c r="Y14" i="1"/>
  <c r="Y156" i="1"/>
  <c r="Y109" i="1"/>
  <c r="Y243" i="1"/>
  <c r="Y54" i="1"/>
  <c r="Y27" i="1"/>
  <c r="Y97" i="1"/>
  <c r="Y100" i="1"/>
  <c r="Y118" i="1"/>
  <c r="Y106" i="1"/>
  <c r="Y34" i="1"/>
  <c r="Y182" i="1"/>
  <c r="Y28" i="1"/>
  <c r="Y132" i="1"/>
  <c r="Y41" i="1"/>
  <c r="Y167" i="1"/>
  <c r="Y91" i="1"/>
  <c r="Y17" i="1"/>
  <c r="Y137" i="1"/>
  <c r="Y129" i="1"/>
  <c r="Y115" i="1"/>
  <c r="Y152" i="1"/>
  <c r="Y25" i="1"/>
  <c r="Y181" i="1"/>
  <c r="Y79" i="1"/>
  <c r="Y35" i="1"/>
  <c r="Y82" i="1"/>
  <c r="Y169" i="1"/>
  <c r="Y177" i="1"/>
  <c r="Y10" i="1"/>
  <c r="Y86" i="1"/>
  <c r="Y75" i="1"/>
  <c r="Y153" i="1"/>
  <c r="Y92" i="1"/>
  <c r="Y12" i="1"/>
  <c r="Y204" i="1"/>
  <c r="Y190" i="1"/>
  <c r="Y48" i="1"/>
  <c r="Y21" i="1"/>
  <c r="Y85" i="1"/>
  <c r="Y63" i="1"/>
  <c r="Y107" i="1"/>
  <c r="Y36" i="1"/>
  <c r="Y15" i="1"/>
  <c r="Y170" i="1"/>
  <c r="Y95" i="1"/>
  <c r="Y149" i="1"/>
  <c r="Y130" i="1"/>
  <c r="Y69" i="1"/>
  <c r="Y31" i="1"/>
  <c r="Y32" i="1"/>
  <c r="Y20" i="1"/>
  <c r="Y56" i="1"/>
  <c r="Y84" i="1"/>
  <c r="Y175" i="1"/>
  <c r="Y40" i="1"/>
  <c r="Y120" i="1"/>
  <c r="Y179" i="1"/>
  <c r="Y51" i="1"/>
  <c r="Y146" i="1"/>
  <c r="Y9" i="1"/>
  <c r="Y235" i="1"/>
  <c r="Y52" i="1"/>
  <c r="Y33" i="1"/>
  <c r="Y49" i="1"/>
  <c r="Y113" i="1"/>
  <c r="Y16" i="1"/>
  <c r="Y66" i="1"/>
  <c r="Y29" i="1"/>
  <c r="Y23" i="1"/>
  <c r="Y251" i="1"/>
  <c r="Y80" i="1"/>
  <c r="Y13" i="1"/>
  <c r="Y138" i="1"/>
  <c r="Y245" i="1"/>
  <c r="W162" i="1"/>
  <c r="W221" i="1"/>
  <c r="W108" i="1"/>
  <c r="W73" i="1"/>
  <c r="W89" i="1"/>
  <c r="W222" i="1"/>
  <c r="W98" i="1"/>
  <c r="W250" i="1"/>
  <c r="W101" i="1"/>
  <c r="W158" i="1"/>
  <c r="W192" i="1"/>
  <c r="W154" i="1"/>
  <c r="W157" i="1"/>
  <c r="W234" i="1"/>
  <c r="W200" i="1"/>
  <c r="W205" i="1"/>
  <c r="W173" i="1"/>
  <c r="W72" i="1"/>
  <c r="V183" i="1"/>
  <c r="W183" i="1" s="1"/>
  <c r="V210" i="1"/>
  <c r="W210" i="1" s="1"/>
  <c r="W64" i="1"/>
  <c r="W65" i="1"/>
  <c r="W127" i="1"/>
  <c r="V199" i="1"/>
  <c r="W199" i="1" s="1"/>
  <c r="W44" i="1"/>
  <c r="W246" i="1"/>
  <c r="W239" i="1"/>
  <c r="W217" i="1"/>
  <c r="W242" i="1"/>
  <c r="W19" i="1"/>
  <c r="W46" i="1"/>
  <c r="V211" i="1"/>
  <c r="W211" i="1" s="1"/>
  <c r="W111" i="1"/>
  <c r="W57" i="1"/>
  <c r="W218" i="1"/>
  <c r="W188" i="1"/>
  <c r="W230" i="1"/>
  <c r="W163" i="1"/>
  <c r="W191" i="1"/>
  <c r="W226" i="1"/>
  <c r="W105" i="1"/>
  <c r="W189" i="1"/>
  <c r="W228" i="1"/>
  <c r="W128" i="1"/>
  <c r="W227" i="1"/>
  <c r="W193" i="1"/>
  <c r="W160" i="1"/>
  <c r="W136" i="1"/>
  <c r="W38" i="1"/>
  <c r="W150" i="1"/>
  <c r="W102" i="1"/>
  <c r="W77" i="1"/>
  <c r="W241" i="1"/>
  <c r="W134" i="1"/>
  <c r="W42" i="1"/>
  <c r="W240" i="1"/>
  <c r="W39" i="1"/>
  <c r="W249" i="1"/>
  <c r="W124" i="1"/>
  <c r="W171" i="1"/>
  <c r="W71" i="1"/>
  <c r="W172" i="1"/>
  <c r="W232" i="1"/>
  <c r="W197" i="1"/>
  <c r="W90" i="1"/>
  <c r="W180" i="1"/>
  <c r="W213" i="1"/>
  <c r="W96" i="1"/>
  <c r="W161" i="1"/>
  <c r="W214" i="1"/>
  <c r="W216" i="1"/>
  <c r="W112" i="1"/>
  <c r="W144" i="1"/>
  <c r="W126" i="1"/>
  <c r="W131" i="1"/>
  <c r="W212" i="1"/>
  <c r="W11" i="1"/>
  <c r="W178" i="1"/>
  <c r="W220" i="1"/>
  <c r="W184" i="1"/>
  <c r="W45" i="1"/>
  <c r="W125" i="1"/>
  <c r="W58" i="1"/>
  <c r="W166" i="1"/>
  <c r="W60" i="1"/>
  <c r="V143" i="1"/>
  <c r="W143" i="1" s="1"/>
  <c r="W70" i="1"/>
  <c r="W30" i="1"/>
  <c r="W123" i="1"/>
  <c r="W88" i="1"/>
  <c r="W215" i="1"/>
  <c r="W207" i="1"/>
  <c r="W55" i="1"/>
  <c r="V121" i="1"/>
  <c r="W121" i="1" s="1"/>
  <c r="W122" i="1"/>
  <c r="W187" i="1"/>
  <c r="W168" i="1"/>
  <c r="W142" i="1"/>
  <c r="W43" i="1"/>
  <c r="V145" i="1"/>
  <c r="W145" i="1" s="1"/>
  <c r="W194" i="1"/>
  <c r="W148" i="1"/>
  <c r="V116" i="1"/>
  <c r="W116" i="1" s="1"/>
  <c r="W203" i="1"/>
  <c r="W176" i="1"/>
  <c r="W209" i="1"/>
  <c r="W238" i="1"/>
  <c r="W133" i="1"/>
  <c r="W81" i="1"/>
  <c r="W139" i="1"/>
  <c r="W135" i="1"/>
  <c r="S6" i="1"/>
  <c r="W8" i="1"/>
  <c r="W103" i="1"/>
  <c r="W224" i="1"/>
  <c r="W61" i="1"/>
  <c r="W151" i="1"/>
  <c r="V140" i="1"/>
  <c r="W140" i="1" s="1"/>
  <c r="V47" i="1"/>
  <c r="W47" i="1" s="1"/>
  <c r="V164" i="1"/>
  <c r="W164" i="1" s="1"/>
  <c r="V233" i="1"/>
  <c r="W233" i="1" s="1"/>
  <c r="W206" i="1"/>
  <c r="V202" i="1"/>
  <c r="W202" i="1" s="1"/>
  <c r="V244" i="1"/>
  <c r="W244" i="1" s="1"/>
  <c r="W198" i="1"/>
  <c r="W201" i="1"/>
  <c r="W231" i="1"/>
  <c r="W174" i="1"/>
  <c r="V159" i="1"/>
  <c r="W159" i="1" s="1"/>
  <c r="V24" i="1"/>
  <c r="W24" i="1" s="1"/>
  <c r="W104" i="1"/>
  <c r="W99" i="1"/>
  <c r="V37" i="1"/>
  <c r="W37" i="1" s="1"/>
  <c r="W74" i="1"/>
  <c r="V141" i="1"/>
  <c r="W141" i="1" s="1"/>
  <c r="V94" i="1"/>
  <c r="W94" i="1" s="1"/>
  <c r="V93" i="1"/>
  <c r="W93" i="1" s="1"/>
  <c r="W195" i="1"/>
  <c r="W223" i="1"/>
  <c r="W186" i="1"/>
  <c r="W62" i="1"/>
  <c r="V196" i="1"/>
  <c r="W196" i="1" s="1"/>
  <c r="W117" i="1"/>
  <c r="V236" i="1"/>
  <c r="W236" i="1" s="1"/>
  <c r="W147" i="1"/>
  <c r="W114" i="1"/>
  <c r="W165" i="1"/>
  <c r="W252" i="1"/>
  <c r="W225" i="1"/>
  <c r="W237" i="1"/>
  <c r="W78" i="1"/>
  <c r="Y103" i="1" l="1"/>
  <c r="Y126" i="1"/>
  <c r="Y189" i="1"/>
  <c r="Y158" i="1"/>
  <c r="Y168" i="1"/>
  <c r="Y39" i="1"/>
  <c r="Y44" i="1"/>
  <c r="Y174" i="1"/>
  <c r="Y203" i="1"/>
  <c r="Y187" i="1"/>
  <c r="Y30" i="1"/>
  <c r="Y184" i="1"/>
  <c r="Y112" i="1"/>
  <c r="Y197" i="1"/>
  <c r="Y240" i="1"/>
  <c r="Y136" i="1"/>
  <c r="Y226" i="1"/>
  <c r="Y211" i="1"/>
  <c r="Y199" i="1"/>
  <c r="Y205" i="1"/>
  <c r="Y250" i="1"/>
  <c r="Y206" i="1"/>
  <c r="Y233" i="1"/>
  <c r="Y45" i="1"/>
  <c r="Y111" i="1"/>
  <c r="Y116" i="1"/>
  <c r="Y200" i="1"/>
  <c r="Y195" i="1"/>
  <c r="Y88" i="1"/>
  <c r="Y150" i="1"/>
  <c r="Y246" i="1"/>
  <c r="Y147" i="1"/>
  <c r="Y144" i="1"/>
  <c r="Y105" i="1"/>
  <c r="Y101" i="1"/>
  <c r="Y236" i="1"/>
  <c r="Y141" i="1"/>
  <c r="Y135" i="1"/>
  <c r="Y70" i="1"/>
  <c r="Y232" i="1"/>
  <c r="Y160" i="1"/>
  <c r="Y191" i="1"/>
  <c r="Y127" i="1"/>
  <c r="Y196" i="1"/>
  <c r="Y201" i="1"/>
  <c r="Y139" i="1"/>
  <c r="Y121" i="1"/>
  <c r="Y178" i="1"/>
  <c r="Y214" i="1"/>
  <c r="Y172" i="1"/>
  <c r="Y134" i="1"/>
  <c r="Y193" i="1"/>
  <c r="Y163" i="1"/>
  <c r="Y19" i="1"/>
  <c r="Y65" i="1"/>
  <c r="Y234" i="1"/>
  <c r="Y222" i="1"/>
  <c r="Y209" i="1"/>
  <c r="Y125" i="1"/>
  <c r="Y249" i="1"/>
  <c r="Y72" i="1"/>
  <c r="Y159" i="1"/>
  <c r="Y123" i="1"/>
  <c r="Y38" i="1"/>
  <c r="Y162" i="1"/>
  <c r="Y164" i="1"/>
  <c r="Y117" i="1"/>
  <c r="Y231" i="1"/>
  <c r="Y122" i="1"/>
  <c r="Y216" i="1"/>
  <c r="Y42" i="1"/>
  <c r="Y46" i="1"/>
  <c r="Y98" i="1"/>
  <c r="Y237" i="1"/>
  <c r="Y74" i="1"/>
  <c r="Y140" i="1"/>
  <c r="Y148" i="1"/>
  <c r="Y143" i="1"/>
  <c r="Y225" i="1"/>
  <c r="Y62" i="1"/>
  <c r="Y37" i="1"/>
  <c r="Y198" i="1"/>
  <c r="Y151" i="1"/>
  <c r="Y81" i="1"/>
  <c r="Y194" i="1"/>
  <c r="Y55" i="1"/>
  <c r="Y60" i="1"/>
  <c r="Y11" i="1"/>
  <c r="Y161" i="1"/>
  <c r="Y71" i="1"/>
  <c r="Y241" i="1"/>
  <c r="Y227" i="1"/>
  <c r="Y230" i="1"/>
  <c r="Y242" i="1"/>
  <c r="Y64" i="1"/>
  <c r="Y157" i="1"/>
  <c r="Y89" i="1"/>
  <c r="Y114" i="1"/>
  <c r="Y142" i="1"/>
  <c r="Y180" i="1"/>
  <c r="Y57" i="1"/>
  <c r="Y221" i="1"/>
  <c r="Y93" i="1"/>
  <c r="Y176" i="1"/>
  <c r="Y90" i="1"/>
  <c r="Y173" i="1"/>
  <c r="Y94" i="1"/>
  <c r="Y78" i="1"/>
  <c r="Y47" i="1"/>
  <c r="Y220" i="1"/>
  <c r="Y252" i="1"/>
  <c r="Y186" i="1"/>
  <c r="Y99" i="1"/>
  <c r="Y244" i="1"/>
  <c r="Y61" i="1"/>
  <c r="Y133" i="1"/>
  <c r="Y145" i="1"/>
  <c r="Y207" i="1"/>
  <c r="Y166" i="1"/>
  <c r="Y212" i="1"/>
  <c r="Y96" i="1"/>
  <c r="Y171" i="1"/>
  <c r="Y77" i="1"/>
  <c r="Y128" i="1"/>
  <c r="Y188" i="1"/>
  <c r="Y217" i="1"/>
  <c r="Y210" i="1"/>
  <c r="Y154" i="1"/>
  <c r="Y73" i="1"/>
  <c r="Y24" i="1"/>
  <c r="Y165" i="1"/>
  <c r="Y223" i="1"/>
  <c r="Y104" i="1"/>
  <c r="Y202" i="1"/>
  <c r="Y224" i="1"/>
  <c r="Y238" i="1"/>
  <c r="Y43" i="1"/>
  <c r="Y215" i="1"/>
  <c r="Y58" i="1"/>
  <c r="Y131" i="1"/>
  <c r="Y213" i="1"/>
  <c r="Y124" i="1"/>
  <c r="Y102" i="1"/>
  <c r="Y228" i="1"/>
  <c r="Y218" i="1"/>
  <c r="Y239" i="1"/>
  <c r="Y183" i="1"/>
  <c r="Y192" i="1"/>
  <c r="Y108" i="1"/>
  <c r="Y8" i="1"/>
  <c r="W6" i="1"/>
  <c r="V6" i="1"/>
  <c r="Y6" i="1" l="1"/>
</calcChain>
</file>

<file path=xl/sharedStrings.xml><?xml version="1.0" encoding="utf-8"?>
<sst xmlns="http://schemas.openxmlformats.org/spreadsheetml/2006/main" count="312" uniqueCount="309">
  <si>
    <r>
      <t xml:space="preserve">District
Public School
Adequacy
</t>
    </r>
    <r>
      <rPr>
        <u/>
        <sz val="14"/>
        <color rgb="FF000000"/>
        <rFont val="Arial"/>
        <family val="2"/>
      </rPr>
      <t>FY 2025</t>
    </r>
    <r>
      <rPr>
        <sz val="14"/>
        <color indexed="8"/>
        <rFont val="Arial"/>
        <family val="2"/>
      </rPr>
      <t xml:space="preserve"> Estimate, November 15th, 2023</t>
    </r>
  </si>
  <si>
    <r>
      <rPr>
        <b/>
        <u/>
        <sz val="10"/>
        <rFont val="Arial"/>
        <family val="2"/>
      </rPr>
      <t>FY 2025</t>
    </r>
    <r>
      <rPr>
        <b/>
        <sz val="10"/>
        <rFont val="Arial"/>
        <family val="2"/>
      </rPr>
      <t xml:space="preserve"> - Calculated Cost of an Adequate Education - </t>
    </r>
    <r>
      <rPr>
        <b/>
        <u/>
        <sz val="10"/>
        <rFont val="Arial"/>
        <family val="2"/>
      </rPr>
      <t>FY 2025</t>
    </r>
  </si>
  <si>
    <t>Statewide Education Property Tax (SWEPT)
($1.22 per $1,000)</t>
  </si>
  <si>
    <t>Extraordinary Grant</t>
  </si>
  <si>
    <r>
      <rPr>
        <b/>
        <u/>
        <sz val="10"/>
        <color indexed="8"/>
        <rFont val="Arial"/>
        <family val="2"/>
      </rPr>
      <t xml:space="preserve">Preliminary Grant 
</t>
    </r>
    <r>
      <rPr>
        <b/>
        <sz val="10"/>
        <color indexed="8"/>
        <rFont val="Arial"/>
        <family val="2"/>
      </rPr>
      <t xml:space="preserve">
 Cost of Adequacy            Less SWEPT Plus Extraordinary Needs</t>
    </r>
  </si>
  <si>
    <t>Additonal Aid</t>
  </si>
  <si>
    <t>Adequacy Grant</t>
  </si>
  <si>
    <t>Final State Grant</t>
  </si>
  <si>
    <t>Base Adequacy</t>
  </si>
  <si>
    <t>Free &amp; Reduced Price Aid</t>
  </si>
  <si>
    <t>Special Education Aid</t>
  </si>
  <si>
    <t>English Language Learner Aid</t>
  </si>
  <si>
    <t>Total Calculated Cost of an Adequate Education</t>
  </si>
  <si>
    <t>Equalized Valuation (Includes Utilities)</t>
  </si>
  <si>
    <t>Based on EV Per F&amp;R Pupil (EVFRP) / 
Sliding Scale Grant with $8,670 per F&amp;R for EVFRP Under $1.632 million and $0 for EVFRP over $6.732 million</t>
  </si>
  <si>
    <t>November 2022 Grant Estimate of FY 2024</t>
  </si>
  <si>
    <t>104 Percent of the November 2022 Grant Estimate for FY 2024</t>
  </si>
  <si>
    <r>
      <t xml:space="preserve">Hold Harmless Grant 
</t>
    </r>
    <r>
      <rPr>
        <b/>
        <sz val="10"/>
        <color rgb="FF000000"/>
        <rFont val="Arial"/>
        <family val="2"/>
      </rPr>
      <t>(Ensures a District Receives At Least 104 percent of the 11/15/22 estimate).</t>
    </r>
  </si>
  <si>
    <t>Adequacy Grant = Preliminary Grant Plus 
New Hold Harmless Grant</t>
  </si>
  <si>
    <t xml:space="preserve">   
Adequacy Grant
&amp;
SWEPT Grant</t>
  </si>
  <si>
    <t>From EOY Data Excl Charter And OOS</t>
  </si>
  <si>
    <t>Estimated 2023-2024 Membership
Estimated</t>
  </si>
  <si>
    <t>Base Adequacy Aid</t>
  </si>
  <si>
    <t>2023-2024
 F&amp;R Membership
Estimated</t>
  </si>
  <si>
    <t>Free or Reduced Differentiated Aid</t>
  </si>
  <si>
    <t>Estimated-2023-2024
SPED Membership</t>
  </si>
  <si>
    <t>Special Education Differentiated Aid</t>
  </si>
  <si>
    <t>Estimated
2023-2024
ELL Membership</t>
  </si>
  <si>
    <t>ELL Differentiated Aid</t>
  </si>
  <si>
    <t>ADM</t>
  </si>
  <si>
    <t>EV Per F&amp;R</t>
  </si>
  <si>
    <t>Total</t>
  </si>
  <si>
    <t>Loc #</t>
  </si>
  <si>
    <t>State Total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</si>
  <si>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</si>
  <si>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</si>
  <si>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</si>
  <si>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</si>
  <si>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</si>
  <si>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</si>
  <si>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</si>
  <si>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</si>
  <si>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</si>
  <si>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</si>
  <si>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</si>
  <si>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</si>
  <si>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</si>
  <si>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</si>
  <si>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</si>
  <si>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</si>
  <si>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</si>
  <si>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</si>
  <si>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</si>
  <si>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</si>
  <si>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</si>
  <si>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</si>
  <si>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</si>
  <si>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</si>
  <si>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</si>
  <si>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</si>
  <si>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</si>
  <si>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</si>
  <si>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</si>
  <si>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</si>
  <si>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</si>
  <si>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</si>
  <si>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</si>
  <si>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</si>
  <si>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</si>
  <si>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</si>
  <si>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</si>
  <si>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</si>
  <si>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</si>
  <si>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</si>
  <si>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</si>
  <si>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</si>
  <si>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</si>
  <si>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</si>
  <si>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</si>
  <si>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</si>
  <si>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</si>
  <si>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</si>
  <si>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</si>
  <si>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</si>
  <si>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</si>
  <si>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</si>
  <si>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</si>
  <si>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</si>
  <si>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</si>
  <si>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</si>
  <si>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</si>
  <si>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</si>
  <si>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</si>
  <si>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</si>
  <si>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</si>
  <si>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</si>
  <si>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</si>
  <si>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</si>
  <si>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</si>
  <si>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</si>
  <si>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</si>
  <si>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</si>
  <si>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</si>
  <si>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</si>
  <si>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</si>
  <si>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</si>
  <si>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</si>
  <si>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</si>
  <si>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</si>
  <si>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</si>
  <si>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</si>
  <si>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</si>
  <si>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</si>
  <si>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</si>
  <si>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</si>
  <si>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</si>
  <si>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</si>
  <si>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</si>
  <si>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</si>
  <si>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</si>
  <si>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</si>
  <si>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</si>
  <si>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</si>
  <si>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</si>
  <si>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</si>
  <si>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</si>
  <si>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</si>
  <si>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</si>
  <si>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</si>
  <si>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</si>
  <si>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</si>
  <si>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</si>
  <si>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</si>
  <si>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</si>
  <si>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</si>
  <si>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</si>
  <si>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</si>
  <si>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</si>
  <si>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</si>
  <si>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</si>
  <si>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</si>
  <si>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</si>
  <si>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</si>
  <si>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</si>
  <si>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</si>
  <si>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</si>
  <si>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</si>
  <si>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</si>
  <si>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</si>
  <si>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</si>
  <si>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</si>
  <si>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</si>
  <si>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</si>
  <si>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</si>
  <si>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</si>
  <si>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</si>
  <si>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</si>
  <si>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</si>
  <si>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</si>
  <si>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</si>
  <si>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</si>
  <si>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</si>
  <si>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</si>
  <si>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</si>
  <si>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</si>
  <si>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</si>
  <si>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</si>
  <si>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</si>
  <si>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</si>
  <si>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</si>
  <si>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</si>
  <si>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</si>
  <si>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</si>
  <si>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</si>
  <si>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</si>
  <si>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</si>
  <si>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</si>
  <si>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</si>
  <si>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</si>
  <si>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</si>
  <si>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</si>
  <si>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</si>
  <si>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</si>
  <si>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</si>
  <si>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</si>
  <si>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</si>
  <si>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</si>
  <si>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</si>
  <si>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Newbury</t>
  </si>
  <si>
    <t>New Castle</t>
  </si>
  <si>
    <t>New Durham</t>
  </si>
  <si>
    <t>Newfields</t>
  </si>
  <si>
    <t>New Hampton</t>
  </si>
  <si>
    <t>Newington</t>
  </si>
  <si>
    <t>New Ipswich</t>
  </si>
  <si>
    <t>New London</t>
  </si>
  <si>
    <t>Newmarket</t>
  </si>
  <si>
    <t>Newport</t>
  </si>
  <si>
    <t>Newton</t>
  </si>
  <si>
    <t>Northfield</t>
  </si>
  <si>
    <t>North Hampton</t>
  </si>
  <si>
    <t>Northumberland</t>
  </si>
  <si>
    <t>Northwood</t>
  </si>
  <si>
    <t>Nottingham</t>
  </si>
  <si>
    <t>Odell</t>
  </si>
  <si>
    <t>Orange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</si>
  <si>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</si>
  <si>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</si>
  <si>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</si>
  <si>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</si>
  <si>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</si>
  <si>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</si>
  <si>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</si>
  <si>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</si>
  <si>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</si>
  <si>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</si>
  <si>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</si>
  <si>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</si>
  <si>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</si>
  <si>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</si>
  <si>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</si>
  <si>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</si>
  <si>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</si>
  <si>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</si>
  <si>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</si>
  <si>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</si>
  <si>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</si>
  <si>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</si>
  <si>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</si>
  <si>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</si>
  <si>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</si>
  <si>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</si>
  <si>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</si>
  <si>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</si>
  <si>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</si>
  <si>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</si>
  <si>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</si>
  <si>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</si>
  <si>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</si>
  <si>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</si>
  <si>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</si>
  <si>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</si>
  <si>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</si>
  <si>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</si>
  <si>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</si>
  <si>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Sugar Hill</t>
  </si>
  <si>
    <t>Sullivan</t>
  </si>
  <si>
    <t>Success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</si>
  <si>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</si>
  <si>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</si>
  <si>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</si>
  <si>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</si>
  <si>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</si>
  <si>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</si>
  <si>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</si>
  <si>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</si>
  <si>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</si>
  <si>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</si>
  <si>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</si>
  <si>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</si>
  <si>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</si>
  <si>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</si>
  <si>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</si>
  <si>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</si>
  <si>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</si>
  <si>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</si>
  <si>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</si>
  <si>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</si>
  <si>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</si>
  <si>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</si>
  <si>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</si>
  <si>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</si>
  <si>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</si>
  <si>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</si>
  <si>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</si>
  <si>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</si>
  <si>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</si>
  <si>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</si>
  <si>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Orford</t>
  </si>
  <si>
    <t>a</t>
  </si>
  <si>
    <t>ATK. &amp; GILMANTON ACAD.</t>
  </si>
  <si>
    <t>b</t>
  </si>
  <si>
    <t>BEAN'S GRANT</t>
  </si>
  <si>
    <t>c</t>
  </si>
  <si>
    <t>BEAN'S PURCHASE</t>
  </si>
  <si>
    <t>d</t>
  </si>
  <si>
    <t>CHANDLER'S PURCHASE</t>
  </si>
  <si>
    <t>e</t>
  </si>
  <si>
    <t>CRAWFORD'S PURCH.</t>
  </si>
  <si>
    <t>f</t>
  </si>
  <si>
    <t>CUTT'S GRANT</t>
  </si>
  <si>
    <t>g</t>
  </si>
  <si>
    <t>ERVING'S GRANT</t>
  </si>
  <si>
    <t>h</t>
  </si>
  <si>
    <t>GREEN'S GRANT</t>
  </si>
  <si>
    <t>i</t>
  </si>
  <si>
    <t>HADLEY'S PURCH.</t>
  </si>
  <si>
    <t>j</t>
  </si>
  <si>
    <t>KILKENNY</t>
  </si>
  <si>
    <t>k</t>
  </si>
  <si>
    <t>LIVERMORE</t>
  </si>
  <si>
    <t>l</t>
  </si>
  <si>
    <t>LOW &amp; BURBANK GR.</t>
  </si>
  <si>
    <t>m</t>
  </si>
  <si>
    <t>SARGENT'S PURCHASE</t>
  </si>
  <si>
    <t>n</t>
  </si>
  <si>
    <t>SECOND COLLEGE GR.</t>
  </si>
  <si>
    <t>o</t>
  </si>
  <si>
    <t>THOM. &amp; MES. PURCH.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</si>
</sst>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7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u/>
      <sz val="14"/>
      <color rgb="FF00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u/>
      <sz val="10"/>
      <color indexed="8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auto="1"/>
      </right>
      <top/>
      <bottom/>
      <diagonal/>
    </border>
  </borders>
  <cellStyleXfs count="3">
    <xf numFmtId="0" fontId="0" fillId="0" borderId="0"/>
    <xf numFmtId="0" fontId="8" fillId="0" borderId="0"/>
    <xf numFmtId="43" fontId="12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4" fillId="5" borderId="9" xfId="0" applyFont="1" applyFill="1" applyBorder="1" applyAlignment="1">
      <alignment horizontal="center" vertical="center"/>
    </xf>
    <xf numFmtId="0" fontId="6" fillId="0" borderId="2" xfId="0" applyFont="1" applyBorder="1"/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/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164" fontId="6" fillId="3" borderId="23" xfId="0" applyNumberFormat="1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64" fontId="6" fillId="6" borderId="23" xfId="0" applyNumberFormat="1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164" fontId="6" fillId="7" borderId="23" xfId="0" applyNumberFormat="1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164" fontId="6" fillId="4" borderId="23" xfId="0" applyNumberFormat="1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/>
    </xf>
    <xf numFmtId="7" fontId="6" fillId="3" borderId="18" xfId="0" applyNumberFormat="1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/>
    </xf>
    <xf numFmtId="7" fontId="6" fillId="6" borderId="18" xfId="0" applyNumberFormat="1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7" fontId="6" fillId="7" borderId="18" xfId="0" applyNumberFormat="1" applyFont="1" applyFill="1" applyBorder="1" applyAlignment="1">
      <alignment horizontal="center"/>
    </xf>
    <xf numFmtId="4" fontId="6" fillId="4" borderId="18" xfId="0" applyNumberFormat="1" applyFont="1" applyFill="1" applyBorder="1" applyAlignment="1">
      <alignment horizontal="center"/>
    </xf>
    <xf numFmtId="7" fontId="6" fillId="4" borderId="18" xfId="0" applyNumberFormat="1" applyFont="1" applyFill="1" applyBorder="1" applyAlignment="1">
      <alignment horizontal="center"/>
    </xf>
    <xf numFmtId="10" fontId="6" fillId="7" borderId="29" xfId="0" applyNumberFormat="1" applyFont="1" applyFill="1" applyBorder="1" applyAlignment="1">
      <alignment horizontal="center" vertical="center" wrapText="1"/>
    </xf>
    <xf numFmtId="0" fontId="6" fillId="0" borderId="10" xfId="0" applyFont="1" applyBorder="1"/>
    <xf numFmtId="0" fontId="6" fillId="2" borderId="20" xfId="0" applyFont="1" applyFill="1" applyBorder="1"/>
    <xf numFmtId="0" fontId="6" fillId="2" borderId="29" xfId="0" applyFont="1" applyFill="1" applyBorder="1"/>
    <xf numFmtId="41" fontId="7" fillId="3" borderId="18" xfId="2" applyNumberFormat="1" applyFont="1" applyFill="1" applyBorder="1"/>
    <xf numFmtId="41" fontId="7" fillId="6" borderId="18" xfId="2" applyNumberFormat="1" applyFont="1" applyFill="1" applyBorder="1"/>
    <xf numFmtId="41" fontId="7" fillId="7" borderId="18" xfId="2" applyNumberFormat="1" applyFont="1" applyFill="1" applyBorder="1"/>
    <xf numFmtId="41" fontId="7" fillId="4" borderId="18" xfId="2" applyNumberFormat="1" applyFont="1" applyFill="1" applyBorder="1"/>
    <xf numFmtId="41" fontId="7" fillId="2" borderId="19" xfId="2" applyNumberFormat="1" applyFont="1" applyFill="1" applyBorder="1"/>
    <xf numFmtId="164" fontId="7" fillId="3" borderId="30" xfId="2" applyNumberFormat="1" applyFont="1" applyFill="1" applyBorder="1"/>
    <xf numFmtId="43" fontId="7" fillId="4" borderId="30" xfId="2" applyFont="1" applyFill="1" applyBorder="1"/>
    <xf numFmtId="41" fontId="7" fillId="7" borderId="20" xfId="2" applyNumberFormat="1" applyFont="1" applyFill="1" applyBorder="1"/>
    <xf numFmtId="41" fontId="7" fillId="7" borderId="13" xfId="2" applyNumberFormat="1" applyFont="1" applyFill="1" applyBorder="1"/>
    <xf numFmtId="41" fontId="7" fillId="7" borderId="19" xfId="2" applyNumberFormat="1" applyFont="1" applyFill="1" applyBorder="1"/>
    <xf numFmtId="41" fontId="7" fillId="5" borderId="30" xfId="2" applyNumberFormat="1" applyFont="1" applyFill="1" applyBorder="1"/>
    <xf numFmtId="41" fontId="6" fillId="0" borderId="0" xfId="0" applyNumberFormat="1" applyFont="1"/>
    <xf numFmtId="41" fontId="6" fillId="2" borderId="30" xfId="0" applyNumberFormat="1" applyFont="1" applyFill="1" applyBorder="1"/>
    <xf numFmtId="43" fontId="6" fillId="0" borderId="0" xfId="0" applyNumberFormat="1" applyFont="1"/>
    <xf numFmtId="165" fontId="6" fillId="0" borderId="0" xfId="2" applyNumberFormat="1" applyFont="1" applyBorder="1"/>
    <xf numFmtId="164" fontId="6" fillId="0" borderId="0" xfId="2" applyNumberFormat="1" applyFont="1" applyBorder="1"/>
    <xf numFmtId="4" fontId="6" fillId="0" borderId="0" xfId="2" applyNumberFormat="1" applyFont="1" applyBorder="1"/>
    <xf numFmtId="164" fontId="6" fillId="0" borderId="32" xfId="2" applyNumberFormat="1" applyFont="1" applyBorder="1"/>
    <xf numFmtId="164" fontId="6" fillId="0" borderId="16" xfId="2" applyNumberFormat="1" applyFont="1" applyBorder="1"/>
    <xf numFmtId="0" fontId="6" fillId="0" borderId="32" xfId="0" applyFont="1" applyBorder="1"/>
    <xf numFmtId="164" fontId="6" fillId="0" borderId="16" xfId="0" applyNumberFormat="1" applyFont="1" applyBorder="1"/>
    <xf numFmtId="0" fontId="6" fillId="0" borderId="16" xfId="0" applyFont="1" applyBorder="1"/>
    <xf numFmtId="0" fontId="1" fillId="0" borderId="16" xfId="0" applyFont="1" applyBorder="1"/>
    <xf numFmtId="43" fontId="1" fillId="0" borderId="0" xfId="0" applyNumberFormat="1" applyFont="1"/>
    <xf numFmtId="0" fontId="13" fillId="0" borderId="10" xfId="0" applyFont="1" applyBorder="1"/>
    <xf numFmtId="0" fontId="13" fillId="0" borderId="0" xfId="0" applyFont="1"/>
    <xf numFmtId="0" fontId="13" fillId="0" borderId="33" xfId="0" applyFont="1" applyBorder="1"/>
    <xf numFmtId="0" fontId="1" fillId="0" borderId="34" xfId="0" applyFont="1" applyBorder="1"/>
    <xf numFmtId="43" fontId="1" fillId="0" borderId="35" xfId="0" applyNumberFormat="1" applyFont="1" applyBorder="1"/>
    <xf numFmtId="43" fontId="1" fillId="0" borderId="35" xfId="2" applyFont="1" applyBorder="1"/>
    <xf numFmtId="43" fontId="1" fillId="0" borderId="36" xfId="2" applyFont="1" applyBorder="1"/>
    <xf numFmtId="164" fontId="1" fillId="0" borderId="37" xfId="2" applyNumberFormat="1" applyFont="1" applyBorder="1"/>
    <xf numFmtId="43" fontId="1" fillId="0" borderId="38" xfId="2" applyFont="1" applyBorder="1"/>
    <xf numFmtId="43" fontId="1" fillId="0" borderId="39" xfId="2" applyFont="1" applyBorder="1"/>
    <xf numFmtId="43" fontId="1" fillId="0" borderId="40" xfId="2" applyFont="1" applyBorder="1"/>
    <xf numFmtId="43" fontId="1" fillId="8" borderId="37" xfId="2" applyFont="1" applyFill="1" applyBorder="1"/>
    <xf numFmtId="43" fontId="1" fillId="0" borderId="33" xfId="2" applyFont="1" applyBorder="1"/>
    <xf numFmtId="43" fontId="1" fillId="0" borderId="37" xfId="2" applyFont="1" applyFill="1" applyBorder="1"/>
    <xf numFmtId="43" fontId="1" fillId="0" borderId="39" xfId="2" applyFont="1" applyFill="1" applyBorder="1"/>
    <xf numFmtId="43" fontId="14" fillId="0" borderId="37" xfId="0" applyNumberFormat="1" applyFont="1" applyBorder="1"/>
    <xf numFmtId="2" fontId="1" fillId="0" borderId="0" xfId="0" applyNumberFormat="1" applyFont="1"/>
    <xf numFmtId="4" fontId="1" fillId="0" borderId="34" xfId="2" applyNumberFormat="1" applyFont="1" applyBorder="1"/>
    <xf numFmtId="43" fontId="1" fillId="8" borderId="33" xfId="2" applyFont="1" applyFill="1" applyBorder="1"/>
    <xf numFmtId="0" fontId="1" fillId="8" borderId="0" xfId="0" applyFont="1" applyFill="1"/>
    <xf numFmtId="0" fontId="13" fillId="8" borderId="33" xfId="0" applyFont="1" applyFill="1" applyBorder="1"/>
    <xf numFmtId="4" fontId="1" fillId="8" borderId="34" xfId="2" applyNumberFormat="1" applyFont="1" applyFill="1" applyBorder="1"/>
    <xf numFmtId="43" fontId="1" fillId="8" borderId="35" xfId="2" applyFont="1" applyFill="1" applyBorder="1"/>
    <xf numFmtId="164" fontId="1" fillId="8" borderId="37" xfId="2" applyNumberFormat="1" applyFont="1" applyFill="1" applyBorder="1"/>
    <xf numFmtId="0" fontId="1" fillId="8" borderId="10" xfId="0" applyFont="1" applyFill="1" applyBorder="1"/>
    <xf numFmtId="0" fontId="1" fillId="8" borderId="33" xfId="0" applyFont="1" applyFill="1" applyBorder="1"/>
    <xf numFmtId="0" fontId="1" fillId="8" borderId="34" xfId="0" applyFont="1" applyFill="1" applyBorder="1"/>
    <xf numFmtId="4" fontId="1" fillId="8" borderId="0" xfId="2" applyNumberFormat="1" applyFont="1" applyFill="1" applyBorder="1"/>
    <xf numFmtId="37" fontId="1" fillId="8" borderId="0" xfId="2" applyNumberFormat="1" applyFont="1" applyFill="1" applyBorder="1"/>
    <xf numFmtId="4" fontId="1" fillId="8" borderId="10" xfId="0" applyNumberFormat="1" applyFont="1" applyFill="1" applyBorder="1"/>
    <xf numFmtId="164" fontId="1" fillId="8" borderId="0" xfId="2" applyNumberFormat="1" applyFont="1" applyFill="1" applyBorder="1"/>
    <xf numFmtId="0" fontId="15" fillId="0" borderId="0" xfId="0" applyFont="1"/>
    <xf numFmtId="0" fontId="15" fillId="0" borderId="41" xfId="0" applyFont="1" applyBorder="1"/>
    <xf numFmtId="4" fontId="1" fillId="0" borderId="42" xfId="2" applyNumberFormat="1" applyFont="1" applyBorder="1"/>
    <xf numFmtId="43" fontId="1" fillId="0" borderId="43" xfId="0" applyNumberFormat="1" applyFont="1" applyBorder="1"/>
    <xf numFmtId="43" fontId="1" fillId="0" borderId="43" xfId="2" applyFont="1" applyBorder="1"/>
    <xf numFmtId="43" fontId="1" fillId="0" borderId="44" xfId="2" applyFont="1" applyBorder="1"/>
    <xf numFmtId="164" fontId="1" fillId="0" borderId="45" xfId="2" applyNumberFormat="1" applyFont="1" applyBorder="1"/>
    <xf numFmtId="43" fontId="1" fillId="0" borderId="46" xfId="2" applyFont="1" applyBorder="1"/>
    <xf numFmtId="43" fontId="1" fillId="0" borderId="47" xfId="2" applyFont="1" applyBorder="1"/>
    <xf numFmtId="43" fontId="1" fillId="0" borderId="48" xfId="2" applyFont="1" applyBorder="1"/>
    <xf numFmtId="43" fontId="1" fillId="8" borderId="45" xfId="2" applyFont="1" applyFill="1" applyBorder="1"/>
    <xf numFmtId="43" fontId="1" fillId="8" borderId="41" xfId="2" applyFont="1" applyFill="1" applyBorder="1"/>
    <xf numFmtId="43" fontId="1" fillId="0" borderId="45" xfId="2" applyFont="1" applyFill="1" applyBorder="1"/>
    <xf numFmtId="43" fontId="1" fillId="0" borderId="49" xfId="2" applyFont="1" applyFill="1" applyBorder="1"/>
    <xf numFmtId="43" fontId="14" fillId="0" borderId="50" xfId="0" applyNumberFormat="1" applyFont="1" applyBorder="1"/>
    <xf numFmtId="0" fontId="1" fillId="0" borderId="51" xfId="0" applyFont="1" applyBorder="1"/>
    <xf numFmtId="0" fontId="1" fillId="0" borderId="52" xfId="0" applyFont="1" applyBorder="1"/>
    <xf numFmtId="39" fontId="1" fillId="0" borderId="52" xfId="2" applyNumberFormat="1" applyFont="1" applyBorder="1"/>
    <xf numFmtId="0" fontId="16" fillId="0" borderId="52" xfId="0" applyFont="1" applyBorder="1"/>
    <xf numFmtId="164" fontId="1" fillId="0" borderId="52" xfId="2" applyNumberFormat="1" applyFont="1" applyBorder="1"/>
    <xf numFmtId="4" fontId="1" fillId="0" borderId="52" xfId="0" applyNumberFormat="1" applyFont="1" applyBorder="1"/>
    <xf numFmtId="43" fontId="1" fillId="0" borderId="53" xfId="2" applyFont="1" applyBorder="1"/>
    <xf numFmtId="0" fontId="1" fillId="0" borderId="54" xfId="0" applyFont="1" applyBorder="1"/>
    <xf numFmtId="43" fontId="1" fillId="0" borderId="55" xfId="2" applyFont="1" applyBorder="1"/>
    <xf numFmtId="43" fontId="1" fillId="0" borderId="56" xfId="2" applyFont="1" applyFill="1" applyBorder="1"/>
    <xf numFmtId="43" fontId="1" fillId="0" borderId="57" xfId="2" applyFont="1" applyFill="1" applyBorder="1"/>
    <xf numFmtId="43" fontId="14" fillId="0" borderId="56" xfId="0" applyNumberFormat="1" applyFont="1" applyBorder="1"/>
    <xf numFmtId="0" fontId="1" fillId="0" borderId="33" xfId="0" applyFont="1" applyBorder="1"/>
    <xf numFmtId="0" fontId="1" fillId="0" borderId="35" xfId="0" applyFont="1" applyBorder="1"/>
    <xf numFmtId="39" fontId="1" fillId="0" borderId="35" xfId="2" applyNumberFormat="1" applyFont="1" applyBorder="1"/>
    <xf numFmtId="0" fontId="16" fillId="0" borderId="35" xfId="0" applyFont="1" applyBorder="1"/>
    <xf numFmtId="164" fontId="1" fillId="0" borderId="35" xfId="2" applyNumberFormat="1" applyFont="1" applyBorder="1"/>
    <xf numFmtId="4" fontId="1" fillId="0" borderId="35" xfId="0" applyNumberFormat="1" applyFont="1" applyBorder="1"/>
    <xf numFmtId="0" fontId="1" fillId="0" borderId="58" xfId="0" applyFont="1" applyBorder="1"/>
    <xf numFmtId="0" fontId="15" fillId="0" borderId="33" xfId="0" applyFont="1" applyBorder="1" applyAlignment="1">
      <alignment horizontal="right"/>
    </xf>
    <xf numFmtId="4" fontId="1" fillId="0" borderId="35" xfId="2" applyNumberFormat="1" applyFont="1" applyBorder="1"/>
    <xf numFmtId="2" fontId="1" fillId="0" borderId="35" xfId="0" applyNumberFormat="1" applyFont="1" applyBorder="1"/>
    <xf numFmtId="164" fontId="1" fillId="8" borderId="39" xfId="2" applyNumberFormat="1" applyFont="1" applyFill="1" applyBorder="1"/>
    <xf numFmtId="43" fontId="1" fillId="8" borderId="58" xfId="2" applyFont="1" applyFill="1" applyBorder="1"/>
    <xf numFmtId="0" fontId="1" fillId="0" borderId="59" xfId="0" applyFont="1" applyBorder="1"/>
    <xf numFmtId="0" fontId="1" fillId="0" borderId="60" xfId="0" applyFont="1" applyBorder="1"/>
    <xf numFmtId="0" fontId="15" fillId="0" borderId="61" xfId="0" applyFont="1" applyBorder="1" applyAlignment="1">
      <alignment horizontal="right"/>
    </xf>
    <xf numFmtId="4" fontId="1" fillId="0" borderId="62" xfId="2" applyNumberFormat="1" applyFont="1" applyBorder="1"/>
    <xf numFmtId="43" fontId="1" fillId="0" borderId="62" xfId="2" applyFont="1" applyBorder="1"/>
    <xf numFmtId="2" fontId="1" fillId="0" borderId="62" xfId="0" applyNumberFormat="1" applyFont="1" applyBorder="1"/>
    <xf numFmtId="164" fontId="1" fillId="0" borderId="62" xfId="2" applyNumberFormat="1" applyFont="1" applyBorder="1"/>
    <xf numFmtId="43" fontId="1" fillId="0" borderId="49" xfId="2" applyFont="1" applyBorder="1"/>
    <xf numFmtId="164" fontId="1" fillId="8" borderId="63" xfId="2" applyNumberFormat="1" applyFont="1" applyFill="1" applyBorder="1"/>
    <xf numFmtId="43" fontId="1" fillId="8" borderId="63" xfId="2" applyFont="1" applyFill="1" applyBorder="1"/>
    <xf numFmtId="43" fontId="1" fillId="0" borderId="64" xfId="2" applyFont="1" applyBorder="1"/>
    <xf numFmtId="43" fontId="1" fillId="0" borderId="50" xfId="2" applyFont="1" applyFill="1" applyBorder="1"/>
    <xf numFmtId="4" fontId="1" fillId="0" borderId="0" xfId="0" applyNumberFormat="1" applyFont="1"/>
    <xf numFmtId="0" fontId="1" fillId="0" borderId="65" xfId="0" applyFont="1" applyBorder="1"/>
    <xf numFmtId="43" fontId="13" fillId="0" borderId="0" xfId="2" applyFont="1" applyFill="1" applyBorder="1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3" fontId="13" fillId="0" borderId="0" xfId="2" applyFont="1" applyFill="1"/>
    <xf numFmtId="43" fontId="13" fillId="8" borderId="0" xfId="2" applyFont="1" applyFill="1"/>
    <xf numFmtId="0" fontId="1" fillId="9" borderId="0" xfId="0" applyFont="1" applyFill="1"/>
    <xf numFmtId="44" fontId="7" fillId="10" borderId="19" xfId="2" applyNumberFormat="1" applyFont="1" applyFill="1" applyBorder="1"/>
    <xf numFmtId="41" fontId="7" fillId="10" borderId="31" xfId="2" applyNumberFormat="1" applyFont="1" applyFill="1" applyBorder="1"/>
    <xf numFmtId="37" fontId="7" fillId="10" borderId="19" xfId="2" applyNumberFormat="1" applyFont="1" applyFill="1" applyBorder="1"/>
    <xf numFmtId="0" fontId="6" fillId="7" borderId="8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center"/>
    </xf>
    <xf numFmtId="4" fontId="7" fillId="3" borderId="13" xfId="0" applyNumberFormat="1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43" fontId="4" fillId="5" borderId="22" xfId="2" applyFont="1" applyFill="1" applyBorder="1" applyAlignment="1">
      <alignment horizontal="center" vertical="center" wrapText="1"/>
    </xf>
    <xf numFmtId="43" fontId="4" fillId="5" borderId="16" xfId="2" applyFont="1" applyFill="1" applyBorder="1" applyAlignment="1">
      <alignment horizontal="center" vertical="center" wrapText="1"/>
    </xf>
    <xf numFmtId="43" fontId="4" fillId="5" borderId="28" xfId="2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6" fillId="10" borderId="18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6" fillId="7" borderId="20" xfId="1" applyFont="1" applyFill="1" applyBorder="1" applyAlignment="1">
      <alignment horizontal="center" vertical="center" wrapText="1"/>
    </xf>
    <xf numFmtId="0" fontId="6" fillId="7" borderId="21" xfId="1" applyFont="1" applyFill="1" applyBorder="1" applyAlignment="1">
      <alignment horizontal="center" vertical="center" wrapText="1"/>
    </xf>
    <xf numFmtId="0" fontId="6" fillId="7" borderId="23" xfId="1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</cellXfs>
  <cellStyles count="3">
    <cellStyle name="Comma 2" xfId="2" xr:uid="{BCFF20EF-58CE-4D89-9E1F-E7F0931E363C}"/>
    <cellStyle name="Normal" xfId="0" builtinId="0"/>
    <cellStyle name="Normal 2" xfId="1" xr:uid="{2A58D7FC-BFA3-4F4E-95E9-59B9EE95F2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PS/BDM/EQUALVAL/FOR2017/VALUES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8\VALUES2018version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OSVCS\AIDS\Adequacy%20Aid\FY2003\FY03%20DRA%20Grants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OPS\BDM\AIDS\Adequacy%20Aid\FY2025\Estimated%20FY25%20Nov%2015%202023\MPM\Official%20Calc\MPM%20Adequacy%20Aid%20Inc%20Split%20Coop%20FY%202025%20-%2011.13.23.xlsx" TargetMode="External"/><Relationship Id="rId1" Type="http://schemas.openxmlformats.org/officeDocument/2006/relationships/externalLinkPath" Target="/DOPS/BDM/AIDS/Adequacy%20Aid/FY2025/Estimated%20FY25%20Nov%2015%202023/MPM/Official%20Calc/MPM%20Adequacy%20Aid%20Inc%20Split%20Coop%20FY%202025%20-%2011.13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7"/>
      <sheetName val="Footnotes"/>
      <sheetName val="Min-Max-Median"/>
      <sheetName val="State Averages"/>
      <sheetName val="For Values"/>
      <sheetName val="Tax Rates 2017"/>
      <sheetName val="Tax Assessments-2017"/>
      <sheetName val="DRA Warrants 4-1-2017"/>
      <sheetName val="Local ed taxes to be raised"/>
      <sheetName val="Coop Percentages"/>
      <sheetName val="Net Valuation State Ed Tax"/>
      <sheetName val="2017 Eq. Val w Utilities"/>
      <sheetName val="2017 Eq. Val w-o Utilities"/>
      <sheetName val="Differences in Valu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8"/>
      <sheetName val="Footnotes"/>
      <sheetName val="State Averages"/>
      <sheetName val="Min-Max-Median"/>
      <sheetName val="DRA Warrants 4-1-2018"/>
      <sheetName val="Coop Percentages"/>
      <sheetName val="Net Valuation State Ed Tax"/>
      <sheetName val="2018 Eq. Val w Utilities"/>
      <sheetName val="2018 Eq. Val w-o Utilities"/>
      <sheetName val="2018AFNLRT-Working"/>
      <sheetName val="Local ed taxes to be raised"/>
      <sheetName val="2018-School Setoffs"/>
      <sheetName val="Concord MS_CTR 2018"/>
      <sheetName val="Loudon MS-LTR 2018"/>
      <sheetName val="Concord &amp; Penacook Calculation"/>
      <sheetName val="Differences in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43397743.837665297</v>
          </cell>
          <cell r="F13">
            <v>45853202.8588797</v>
          </cell>
          <cell r="G13">
            <v>2455459.0212144032</v>
          </cell>
          <cell r="H13">
            <v>286425.10932859097</v>
          </cell>
          <cell r="I13">
            <v>302631.13886860601</v>
          </cell>
          <cell r="J13">
            <v>16206.029540015035</v>
          </cell>
          <cell r="K13">
            <v>418645.89067140908</v>
          </cell>
          <cell r="L13">
            <v>418202.86113139399</v>
          </cell>
          <cell r="M13">
            <v>-443.02954001509352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48553667.648917802</v>
          </cell>
          <cell r="F14">
            <v>45557885.304410301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77592277.098039225</v>
          </cell>
          <cell r="F15">
            <v>87313233.433580607</v>
          </cell>
          <cell r="G15">
            <v>9720956.3355413824</v>
          </cell>
          <cell r="H15">
            <v>512109.02884705889</v>
          </cell>
          <cell r="I15">
            <v>576267.3406616319</v>
          </cell>
          <cell r="J15">
            <v>64158.311814573011</v>
          </cell>
          <cell r="K15">
            <v>691050.97115294123</v>
          </cell>
          <cell r="L15">
            <v>595031.6593383681</v>
          </cell>
          <cell r="M15">
            <v>-96019.311814573128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144264943.11827001</v>
          </cell>
          <cell r="G16">
            <v>18479298.821258798</v>
          </cell>
          <cell r="H16">
            <v>830185.25236027397</v>
          </cell>
          <cell r="I16">
            <v>952148.62458058202</v>
          </cell>
          <cell r="J16">
            <v>121963.37222030805</v>
          </cell>
          <cell r="K16">
            <v>2899430.7476397259</v>
          </cell>
          <cell r="L16">
            <v>2872955.3754194179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76287490.952774778</v>
          </cell>
          <cell r="F17">
            <v>81513129.686690107</v>
          </cell>
          <cell r="G17">
            <v>5225638.733915329</v>
          </cell>
          <cell r="H17">
            <v>503497.44028831355</v>
          </cell>
          <cell r="I17">
            <v>537986.65593215462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-42441.215643841191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630764406.54281604</v>
          </cell>
          <cell r="G18">
            <v>103810140.63346338</v>
          </cell>
          <cell r="H18">
            <v>3477898.1550017274</v>
          </cell>
          <cell r="I18">
            <v>4163045.0831825859</v>
          </cell>
          <cell r="J18">
            <v>685146.92818085849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1176312.0831825859</v>
          </cell>
          <cell r="P18">
            <v>574538.92818085849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828785335.51965284</v>
          </cell>
          <cell r="F19">
            <v>983172695.28221703</v>
          </cell>
          <cell r="G19">
            <v>154387359.76256418</v>
          </cell>
          <cell r="H19">
            <v>5469983.2144297091</v>
          </cell>
          <cell r="I19">
            <v>6488939.7888626317</v>
          </cell>
          <cell r="J19">
            <v>1018956.5744329225</v>
          </cell>
          <cell r="K19">
            <v>4393878.7855702918</v>
          </cell>
          <cell r="L19">
            <v>3710760.2111373683</v>
          </cell>
          <cell r="M19">
            <v>-683118.57443292346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6001217.9932570606</v>
          </cell>
          <cell r="H20">
            <v>826781.94125514862</v>
          </cell>
          <cell r="I20">
            <v>866389.98001064511</v>
          </cell>
          <cell r="J20">
            <v>39608.038755496498</v>
          </cell>
          <cell r="K20">
            <v>673599.0587448515</v>
          </cell>
          <cell r="L20">
            <v>633124.01998935489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96780782.255449146</v>
          </cell>
          <cell r="F21">
            <v>125866258.184012</v>
          </cell>
          <cell r="G21">
            <v>29085475.92856285</v>
          </cell>
          <cell r="H21">
            <v>638753.16288596438</v>
          </cell>
          <cell r="I21">
            <v>830717.30401447916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116680458.55505501</v>
          </cell>
          <cell r="G22">
            <v>12299162.188358277</v>
          </cell>
          <cell r="H22">
            <v>688916.55602019839</v>
          </cell>
          <cell r="I22">
            <v>770091.02646336309</v>
          </cell>
          <cell r="J22">
            <v>81174.470443164697</v>
          </cell>
          <cell r="K22">
            <v>736588.44397980161</v>
          </cell>
          <cell r="L22">
            <v>682418.97353663691</v>
          </cell>
          <cell r="M22">
            <v>-54169.470443164697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564942635.08948505</v>
          </cell>
          <cell r="G23">
            <v>70346352.159091115</v>
          </cell>
          <cell r="H23">
            <v>3264335.4673405997</v>
          </cell>
          <cell r="I23">
            <v>3728621.3915906008</v>
          </cell>
          <cell r="J23">
            <v>464285.92425000109</v>
          </cell>
          <cell r="K23">
            <v>415316.53265939979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3029.6442000000002</v>
          </cell>
          <cell r="I24">
            <v>3253.1927999999998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3029.6442000000002</v>
          </cell>
          <cell r="O24">
            <v>3253.1927999999998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306614169.65615499</v>
          </cell>
          <cell r="G25">
            <v>26369578.825271189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210059800.00380099</v>
          </cell>
          <cell r="G26">
            <v>24043528.421407431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-44386.287581289187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414715827.74793398</v>
          </cell>
          <cell r="G27">
            <v>66288031.52287823</v>
          </cell>
          <cell r="H27">
            <v>2299623.4550853679</v>
          </cell>
          <cell r="I27">
            <v>2737124.4631363638</v>
          </cell>
          <cell r="J27">
            <v>437501.00805099588</v>
          </cell>
          <cell r="K27">
            <v>3197746.5449146321</v>
          </cell>
          <cell r="L27">
            <v>2985897.5368636362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500780258.89831299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383668.19208020438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291477.19208020391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310381.43731385662</v>
          </cell>
          <cell r="I29">
            <v>308419.21960749174</v>
          </cell>
          <cell r="J29">
            <v>-1962.2177063648705</v>
          </cell>
          <cell r="K29">
            <v>477202.56268614338</v>
          </cell>
          <cell r="L29">
            <v>461923.78039250826</v>
          </cell>
          <cell r="M29">
            <v>-15278.782293635129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26.921399999999949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448.66140000000001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1798562805.0141101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2304740.1575560719</v>
          </cell>
          <cell r="L32">
            <v>1497441.4869068731</v>
          </cell>
          <cell r="M32">
            <v>-807298.67064919882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299735859.71459329</v>
          </cell>
          <cell r="F33">
            <v>332448019.05567002</v>
          </cell>
          <cell r="G33">
            <v>32712159.341076732</v>
          </cell>
          <cell r="H33">
            <v>1978256.6741163158</v>
          </cell>
          <cell r="I33">
            <v>2194156.9257674222</v>
          </cell>
          <cell r="J33">
            <v>215900.2516511064</v>
          </cell>
          <cell r="K33">
            <v>3674180.3258836847</v>
          </cell>
          <cell r="L33">
            <v>3483395.0742325778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56926357.939283542</v>
          </cell>
          <cell r="F34">
            <v>58403442.601503797</v>
          </cell>
          <cell r="G34">
            <v>1477084.6622202545</v>
          </cell>
          <cell r="H34">
            <v>375713.96239927138</v>
          </cell>
          <cell r="I34">
            <v>385462.72116992506</v>
          </cell>
          <cell r="J34">
            <v>9748.758770653687</v>
          </cell>
          <cell r="K34">
            <v>779339.03760072868</v>
          </cell>
          <cell r="L34">
            <v>751897.27883007494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88469.775208774867</v>
          </cell>
          <cell r="I35">
            <v>80582.252825771386</v>
          </cell>
          <cell r="J35">
            <v>-7887.5223830034811</v>
          </cell>
          <cell r="K35">
            <v>74829.224791225133</v>
          </cell>
          <cell r="L35">
            <v>136338.7471742286</v>
          </cell>
          <cell r="M35">
            <v>61509.522383003467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 xml:space="preserve"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285181508.00280601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66308.446625432698</v>
          </cell>
          <cell r="K36">
            <v>4991301.4938069135</v>
          </cell>
          <cell r="L36">
            <v>4991833.0471814806</v>
          </cell>
          <cell r="M36">
            <v>531.55337456706911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7759930.9290530682</v>
          </cell>
          <cell r="H37">
            <v>778956.09481803922</v>
          </cell>
          <cell r="I37">
            <v>830171.63894978946</v>
          </cell>
          <cell r="J37">
            <v>51215.544131750241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6041694.2774260044</v>
          </cell>
          <cell r="H38">
            <v>799142.5715636285</v>
          </cell>
          <cell r="I38">
            <v>839017.75379464007</v>
          </cell>
          <cell r="J38">
            <v>39875.182231011568</v>
          </cell>
          <cell r="K38">
            <v>1617724.4284363715</v>
          </cell>
          <cell r="L38">
            <v>1572065.2462053599</v>
          </cell>
          <cell r="M38">
            <v>-45659.182231011568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532999029.60187352</v>
          </cell>
          <cell r="F39">
            <v>594492274.52400899</v>
          </cell>
          <cell r="G39">
            <v>61493244.922135472</v>
          </cell>
          <cell r="H39">
            <v>3517793.5953723653</v>
          </cell>
          <cell r="I39">
            <v>3923649.0118584591</v>
          </cell>
          <cell r="J39">
            <v>405855.41648609377</v>
          </cell>
          <cell r="K39">
            <v>2747594.4046276351</v>
          </cell>
          <cell r="L39">
            <v>2840600.9881415409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88198640.782866925</v>
          </cell>
          <cell r="F40">
            <v>103117703.19753601</v>
          </cell>
          <cell r="G40">
            <v>14919062.414669082</v>
          </cell>
          <cell r="H40">
            <v>582111.02916692174</v>
          </cell>
          <cell r="I40">
            <v>680576.84110373759</v>
          </cell>
          <cell r="J40">
            <v>98465.811936815851</v>
          </cell>
          <cell r="K40">
            <v>705258.97083307838</v>
          </cell>
          <cell r="L40">
            <v>529434.15889626241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230770258.66051799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280743.46028956329</v>
          </cell>
          <cell r="K41">
            <v>675615.75313014491</v>
          </cell>
          <cell r="L41">
            <v>560305.29284058139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142322791.74336299</v>
          </cell>
          <cell r="G42">
            <v>4583266.2705157697</v>
          </cell>
          <cell r="H42">
            <v>909080.86812079162</v>
          </cell>
          <cell r="I42">
            <v>939330.42550619564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56710.557385404012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213201966.49739999</v>
          </cell>
          <cell r="G43">
            <v>18507264.854983002</v>
          </cell>
          <cell r="H43">
            <v>1284985.0308399522</v>
          </cell>
          <cell r="I43">
            <v>1407132.9788828399</v>
          </cell>
          <cell r="J43">
            <v>122147.94804288773</v>
          </cell>
          <cell r="K43">
            <v>1328153.9691600481</v>
          </cell>
          <cell r="L43">
            <v>1107137.0211171601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47527334.403794602</v>
          </cell>
          <cell r="G44">
            <v>1086513.2314516976</v>
          </cell>
          <cell r="H44">
            <v>306509.41973746318</v>
          </cell>
          <cell r="I44">
            <v>313680.40706504433</v>
          </cell>
          <cell r="J44">
            <v>7170.9873275811551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69834.179134556791</v>
          </cell>
          <cell r="K45">
            <v>1696840.9785919664</v>
          </cell>
          <cell r="L45">
            <v>2099581.7994574094</v>
          </cell>
          <cell r="M45">
            <v>402740.82086544298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1073.8191999999999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153599296.36056599</v>
          </cell>
          <cell r="G47">
            <v>9569697.3760720491</v>
          </cell>
          <cell r="H47">
            <v>950595.35329766001</v>
          </cell>
          <cell r="I47">
            <v>1013755.3559797355</v>
          </cell>
          <cell r="J47">
            <v>63160.002682075487</v>
          </cell>
          <cell r="K47">
            <v>1461473.6467023399</v>
          </cell>
          <cell r="L47">
            <v>1462888.6440202645</v>
          </cell>
          <cell r="M47">
            <v>1414.9973179246299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162900753.75022501</v>
          </cell>
          <cell r="G48">
            <v>26342743.054207891</v>
          </cell>
          <cell r="H48">
            <v>901282.87059371301</v>
          </cell>
          <cell r="I48">
            <v>1075144.974751485</v>
          </cell>
          <cell r="J48">
            <v>173862.10415777203</v>
          </cell>
          <cell r="K48">
            <v>1756738.1294062871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222000055.89943999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744296.00453076919</v>
          </cell>
          <cell r="I50">
            <v>858020.33069621213</v>
          </cell>
          <cell r="J50">
            <v>113724.32616544294</v>
          </cell>
          <cell r="K50">
            <v>579348.99546923081</v>
          </cell>
          <cell r="L50">
            <v>462394.66930378787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146451170.99490899</v>
          </cell>
          <cell r="G51">
            <v>26879944.519293815</v>
          </cell>
          <cell r="H51">
            <v>789170.09473906015</v>
          </cell>
          <cell r="I51">
            <v>966577.72856639919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474562.72856639919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1690685.0543446711</v>
          </cell>
          <cell r="J52">
            <v>572620.23714318359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983151.05434467108</v>
          </cell>
          <cell r="P52">
            <v>597137.23714318383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97.594200000000001</v>
          </cell>
          <cell r="J53">
            <v>5.8542000000000058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97.594200000000001</v>
          </cell>
          <cell r="P53">
            <v>5.8542000000000058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162974171.06966799</v>
          </cell>
          <cell r="G54">
            <v>25811247.133524954</v>
          </cell>
          <cell r="H54">
            <v>905275.29797854403</v>
          </cell>
          <cell r="I54">
            <v>1075629.5290598087</v>
          </cell>
          <cell r="J54">
            <v>170354.23108126468</v>
          </cell>
          <cell r="K54">
            <v>2965828.7020214559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26915749.755610999</v>
          </cell>
          <cell r="G55">
            <v>3943104.7253079638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92169.542799999996</v>
          </cell>
          <cell r="L55">
            <v>44156.051612967422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247360922.76728201</v>
          </cell>
          <cell r="G56">
            <v>41688345.275558561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278064807.91140699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686632.25223121094</v>
          </cell>
          <cell r="I58">
            <v>846292.39110249886</v>
          </cell>
          <cell r="J58">
            <v>159660.13887128793</v>
          </cell>
          <cell r="K58">
            <v>767242.74776878906</v>
          </cell>
          <cell r="L58">
            <v>620106.60889750114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447266173.17852241</v>
          </cell>
          <cell r="F59">
            <v>453093253.10176402</v>
          </cell>
          <cell r="G59">
            <v>5827079.9232416153</v>
          </cell>
          <cell r="H59">
            <v>2951956.7429782478</v>
          </cell>
          <cell r="I59">
            <v>2990415.4704716424</v>
          </cell>
          <cell r="J59">
            <v>38458.727493394632</v>
          </cell>
          <cell r="K59">
            <v>7440187.2570217522</v>
          </cell>
          <cell r="L59">
            <v>7408017.5295283571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17430919.733493399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88626.341378145618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86809713.968562186</v>
          </cell>
          <cell r="F61">
            <v>85266540.868389204</v>
          </cell>
          <cell r="G61">
            <v>-1543173.1001729816</v>
          </cell>
          <cell r="H61">
            <v>572944.11219251039</v>
          </cell>
          <cell r="I61">
            <v>562759.16973136866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29014104.839699309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-609.66491813509492</v>
          </cell>
          <cell r="K62">
            <v>361778.90805798455</v>
          </cell>
          <cell r="L62">
            <v>356757.57297611964</v>
          </cell>
          <cell r="M62">
            <v>-5021.3350818649051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1882639232.1050539</v>
          </cell>
          <cell r="F63">
            <v>2141634995.6946299</v>
          </cell>
          <cell r="G63">
            <v>258995763.58957601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686899005.31005752</v>
          </cell>
          <cell r="F64">
            <v>732059493.15378201</v>
          </cell>
          <cell r="G64">
            <v>45160487.843724489</v>
          </cell>
          <cell r="H64">
            <v>4533533.4350463795</v>
          </cell>
          <cell r="I64">
            <v>4831592.6548149614</v>
          </cell>
          <cell r="J64">
            <v>298059.21976858191</v>
          </cell>
          <cell r="K64">
            <v>2045101.5649536205</v>
          </cell>
          <cell r="L64">
            <v>1952524.3451850386</v>
          </cell>
          <cell r="M64">
            <v>-92577.219768581912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73348705.729790837</v>
          </cell>
          <cell r="F65">
            <v>83092733.059135005</v>
          </cell>
          <cell r="G65">
            <v>9744027.3293441683</v>
          </cell>
          <cell r="H65">
            <v>484101.45781661954</v>
          </cell>
          <cell r="I65">
            <v>548412.03819029103</v>
          </cell>
          <cell r="J65">
            <v>64310.580373671488</v>
          </cell>
          <cell r="K65">
            <v>762091.54218338046</v>
          </cell>
          <cell r="L65">
            <v>719570.96180970897</v>
          </cell>
          <cell r="M65">
            <v>-42520.580373671488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1364.2331999999999</v>
          </cell>
          <cell r="J66">
            <v>81.853200000000015</v>
          </cell>
          <cell r="K66">
            <v>0</v>
          </cell>
          <cell r="M66">
            <v>0</v>
          </cell>
          <cell r="N66">
            <v>1282.3800000000001</v>
          </cell>
          <cell r="O66">
            <v>1364</v>
          </cell>
          <cell r="P66">
            <v>81.619999999999891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34699822.024374038</v>
          </cell>
          <cell r="F67">
            <v>39725224.885098003</v>
          </cell>
          <cell r="G67">
            <v>5025402.8607239649</v>
          </cell>
          <cell r="H67">
            <v>229018.82536086865</v>
          </cell>
          <cell r="I67">
            <v>262186.48424164677</v>
          </cell>
          <cell r="J67">
            <v>33167.658880778123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40972313.015253998</v>
          </cell>
          <cell r="F69">
            <v>44493090.222617596</v>
          </cell>
          <cell r="G69">
            <v>3520777.207363598</v>
          </cell>
          <cell r="H69">
            <v>270417.26590067637</v>
          </cell>
          <cell r="I69">
            <v>293654.39546927612</v>
          </cell>
          <cell r="J69">
            <v>23237.129568599747</v>
          </cell>
          <cell r="K69">
            <v>384152.73409932363</v>
          </cell>
          <cell r="L69">
            <v>425345.60453072388</v>
          </cell>
          <cell r="M69">
            <v>41192.870431400253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2971877.7340751439</v>
          </cell>
          <cell r="H70">
            <v>342414.35665102879</v>
          </cell>
          <cell r="I70">
            <v>362028.74969592469</v>
          </cell>
          <cell r="J70">
            <v>19614.3930448959</v>
          </cell>
          <cell r="K70">
            <v>588680.64334897127</v>
          </cell>
          <cell r="L70">
            <v>572115.25030407531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210075301.22682399</v>
          </cell>
          <cell r="G71">
            <v>21106989.354150325</v>
          </cell>
          <cell r="H71">
            <v>1247190.8583596461</v>
          </cell>
          <cell r="I71">
            <v>1386496.9880970384</v>
          </cell>
          <cell r="J71">
            <v>139306.1297373923</v>
          </cell>
          <cell r="K71">
            <v>1443015.1416403539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234215276.96873999</v>
          </cell>
          <cell r="G72">
            <v>43775543.837206602</v>
          </cell>
          <cell r="H72">
            <v>1256902.2386681202</v>
          </cell>
          <cell r="I72">
            <v>1545820.8279936837</v>
          </cell>
          <cell r="J72">
            <v>288918.58932556352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73082096.716962099</v>
          </cell>
          <cell r="F73">
            <v>87856253.841395706</v>
          </cell>
          <cell r="G73">
            <v>14774157.124433607</v>
          </cell>
          <cell r="H73">
            <v>482341.83833194984</v>
          </cell>
          <cell r="I73">
            <v>579851.27535321168</v>
          </cell>
          <cell r="J73">
            <v>97509.437021261838</v>
          </cell>
          <cell r="K73">
            <v>1125605.1616680501</v>
          </cell>
          <cell r="L73">
            <v>776745.72464678832</v>
          </cell>
          <cell r="M73">
            <v>-348859.43702126178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1662427506.0032799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3809.9423999999999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3809.9423999999999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90519.164999999994</v>
          </cell>
          <cell r="I76">
            <v>96416.786399999997</v>
          </cell>
          <cell r="J76">
            <v>5897.6214000000036</v>
          </cell>
          <cell r="K76">
            <v>0</v>
          </cell>
          <cell r="L76">
            <v>0</v>
          </cell>
          <cell r="M76">
            <v>0</v>
          </cell>
          <cell r="N76">
            <v>84163.164999999994</v>
          </cell>
          <cell r="O76">
            <v>90007.786399999997</v>
          </cell>
          <cell r="P76">
            <v>5844.6214000000036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128374.61578186871</v>
          </cell>
          <cell r="J77">
            <v>904.51267908392765</v>
          </cell>
          <cell r="K77">
            <v>171812.89689721522</v>
          </cell>
          <cell r="L77">
            <v>168824.38421813131</v>
          </cell>
          <cell r="M77">
            <v>-2988.5126790839131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1336478746.6189001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10169451.055142939</v>
          </cell>
          <cell r="J78">
            <v>1348691.3274581991</v>
          </cell>
          <cell r="K78">
            <v>6258678.27231526</v>
          </cell>
          <cell r="L78">
            <v>5104432.9448570609</v>
          </cell>
          <cell r="M78">
            <v>-1154245.3274581991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150346327.19343501</v>
          </cell>
          <cell r="G79">
            <v>19061819.633523226</v>
          </cell>
          <cell r="H79">
            <v>866477.74989541783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31112395.851830501</v>
          </cell>
          <cell r="G80">
            <v>16712653.800447103</v>
          </cell>
          <cell r="H80">
            <v>95038.297539130435</v>
          </cell>
          <cell r="I80">
            <v>205341.81262208131</v>
          </cell>
          <cell r="J80">
            <v>110303.51508295088</v>
          </cell>
          <cell r="K80">
            <v>147075.70246086956</v>
          </cell>
          <cell r="L80">
            <v>66486.187377918686</v>
          </cell>
          <cell r="M80">
            <v>-80589.515082950878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137157229.02801901</v>
          </cell>
          <cell r="G81">
            <v>10808379.028019011</v>
          </cell>
          <cell r="H81">
            <v>833902.41</v>
          </cell>
          <cell r="I81">
            <v>905237.71158492542</v>
          </cell>
          <cell r="J81">
            <v>71335.301584925386</v>
          </cell>
          <cell r="K81">
            <v>489052.59</v>
          </cell>
          <cell r="L81">
            <v>482728.28841507458</v>
          </cell>
          <cell r="M81">
            <v>-6324.3015849254443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463949494.81107372</v>
          </cell>
          <cell r="F82">
            <v>506873324.22037703</v>
          </cell>
          <cell r="G82">
            <v>42923829.409303308</v>
          </cell>
          <cell r="H82">
            <v>3062066.6657530866</v>
          </cell>
          <cell r="I82">
            <v>3345363.9398544882</v>
          </cell>
          <cell r="J82">
            <v>283297.27410140168</v>
          </cell>
          <cell r="K82">
            <v>1047567.3342469134</v>
          </cell>
          <cell r="L82">
            <v>1025394.0601455118</v>
          </cell>
          <cell r="M82">
            <v>-22173.274101401679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723869.95407933579</v>
          </cell>
          <cell r="I83">
            <v>933177.73314912955</v>
          </cell>
          <cell r="J83">
            <v>209307.77906979376</v>
          </cell>
          <cell r="K83">
            <v>608723.04592066433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26555478.726978999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38717.200026171457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41804169.044748001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18811.515695336799</v>
          </cell>
          <cell r="P85">
            <v>-837.45508399320533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70562672.487786457</v>
          </cell>
          <cell r="F86">
            <v>81965860.421768695</v>
          </cell>
          <cell r="G86">
            <v>11403187.933982238</v>
          </cell>
          <cell r="H86">
            <v>465713.6384193906</v>
          </cell>
          <cell r="I86">
            <v>540974.67878367344</v>
          </cell>
          <cell r="J86">
            <v>75261.040364282846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6097697.0604702551</v>
          </cell>
          <cell r="F87">
            <v>6767262.7536606397</v>
          </cell>
          <cell r="G87">
            <v>669565.69319038466</v>
          </cell>
          <cell r="H87">
            <v>40244.800599103684</v>
          </cell>
          <cell r="I87">
            <v>44663.934174160218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7877333.8453205824</v>
          </cell>
          <cell r="H88">
            <v>1469852.0778108845</v>
          </cell>
          <cell r="I88">
            <v>1521842.48119</v>
          </cell>
          <cell r="J88">
            <v>51990.403379115509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284417210.08691603</v>
          </cell>
          <cell r="G89">
            <v>43946773.823758125</v>
          </cell>
          <cell r="H89">
            <v>1587104.8793368421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192489180.95013601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42007463.957831323</v>
          </cell>
          <cell r="F91">
            <v>38668440.097178698</v>
          </cell>
          <cell r="G91">
            <v>-3339023.8606526256</v>
          </cell>
          <cell r="H91">
            <v>277249.26212168671</v>
          </cell>
          <cell r="I91">
            <v>255211.70464137939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81853.262121686712</v>
          </cell>
          <cell r="O91">
            <v>63279.704641379387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331.39260000000002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331.39260000000002</v>
          </cell>
          <cell r="O92">
            <v>357.90480000000002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805094299.87878788</v>
          </cell>
          <cell r="F93">
            <v>913517393.01536298</v>
          </cell>
          <cell r="G93">
            <v>108423093.1365751</v>
          </cell>
          <cell r="H93">
            <v>5313622.3792000003</v>
          </cell>
          <cell r="I93">
            <v>6029214.793901396</v>
          </cell>
          <cell r="J93">
            <v>715592.41470139567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217668121.83221599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167582.17331781029</v>
          </cell>
          <cell r="K94">
            <v>4681593.5692251846</v>
          </cell>
          <cell r="L94">
            <v>4474106.3959073741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4484872.9836163074</v>
          </cell>
          <cell r="H95">
            <v>737993.88117887324</v>
          </cell>
          <cell r="I95">
            <v>767594.04287074076</v>
          </cell>
          <cell r="J95">
            <v>29600.161691867514</v>
          </cell>
          <cell r="K95">
            <v>838745.11882112687</v>
          </cell>
          <cell r="L95">
            <v>846160.95712925924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96332673.002919912</v>
          </cell>
          <cell r="F96">
            <v>115605311.40838499</v>
          </cell>
          <cell r="G96">
            <v>19272638.405465081</v>
          </cell>
          <cell r="H96">
            <v>635795.64181927138</v>
          </cell>
          <cell r="I96">
            <v>762995.05529534095</v>
          </cell>
          <cell r="J96">
            <v>127199.41347606957</v>
          </cell>
          <cell r="K96">
            <v>519174.35818072851</v>
          </cell>
          <cell r="L96">
            <v>447016.94470465905</v>
          </cell>
          <cell r="M96">
            <v>-72157.413476069458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679280.57527700067</v>
          </cell>
          <cell r="H97">
            <v>718199.79249822535</v>
          </cell>
          <cell r="I97">
            <v>722683.04429505358</v>
          </cell>
          <cell r="J97">
            <v>4483.2517968282336</v>
          </cell>
          <cell r="K97">
            <v>0</v>
          </cell>
          <cell r="L97">
            <v>0</v>
          </cell>
          <cell r="M97">
            <v>0</v>
          </cell>
          <cell r="N97">
            <v>68921.792498225346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282017105.40639699</v>
          </cell>
          <cell r="F98">
            <v>294586813.969064</v>
          </cell>
          <cell r="G98">
            <v>12569708.562667012</v>
          </cell>
          <cell r="H98">
            <v>1861312.8956822201</v>
          </cell>
          <cell r="I98">
            <v>1944272.9721958223</v>
          </cell>
          <cell r="J98">
            <v>82960.076513602166</v>
          </cell>
          <cell r="K98">
            <v>5073605.1043177806</v>
          </cell>
          <cell r="L98">
            <v>5032020.0278041773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8835107.1982347071</v>
          </cell>
          <cell r="H99">
            <v>1202677.9758059043</v>
          </cell>
          <cell r="I99">
            <v>1260989.6833142531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27767268.366746038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678513700.32437122</v>
          </cell>
          <cell r="F101">
            <v>788453105.33615303</v>
          </cell>
          <cell r="G101">
            <v>109939405.01178181</v>
          </cell>
          <cell r="H101">
            <v>4478190.4221408498</v>
          </cell>
          <cell r="I101">
            <v>5203790.4952186095</v>
          </cell>
          <cell r="J101">
            <v>725600.07307775971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196342517.63311401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31622456.118666202</v>
          </cell>
          <cell r="G103">
            <v>-305335.62596794218</v>
          </cell>
          <cell r="H103">
            <v>210723.42551458534</v>
          </cell>
          <cell r="I103">
            <v>208708.21038319691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676186728.52017939</v>
          </cell>
          <cell r="F104">
            <v>780770755.08993399</v>
          </cell>
          <cell r="G104">
            <v>104584026.5697546</v>
          </cell>
          <cell r="H104">
            <v>4462832.4082331844</v>
          </cell>
          <cell r="I104">
            <v>5153086.9835935645</v>
          </cell>
          <cell r="J104">
            <v>690254.57536038011</v>
          </cell>
          <cell r="K104">
            <v>5295244.5917668166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162671271.26116601</v>
          </cell>
          <cell r="G105">
            <v>18994818.504426003</v>
          </cell>
          <cell r="H105">
            <v>948264.58819448401</v>
          </cell>
          <cell r="I105">
            <v>1073630.3903236955</v>
          </cell>
          <cell r="J105">
            <v>125365.80212921149</v>
          </cell>
          <cell r="K105">
            <v>1216767.4118055161</v>
          </cell>
          <cell r="L105">
            <v>983953.60967630451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36235313.402075261</v>
          </cell>
          <cell r="F106">
            <v>39362904.105082199</v>
          </cell>
          <cell r="G106">
            <v>3127590.7030069381</v>
          </cell>
          <cell r="H106">
            <v>239153.06845369673</v>
          </cell>
          <cell r="I106">
            <v>259795.16709354249</v>
          </cell>
          <cell r="J106">
            <v>20642.098639845761</v>
          </cell>
          <cell r="K106">
            <v>452345.93154630333</v>
          </cell>
          <cell r="L106">
            <v>380137.83290645748</v>
          </cell>
          <cell r="M106">
            <v>-72208.098639845848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341171.94448642718</v>
          </cell>
          <cell r="I107">
            <v>353007.1473416459</v>
          </cell>
          <cell r="J107">
            <v>11835.202855218726</v>
          </cell>
          <cell r="K107">
            <v>466811.05551357282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265668592.93520999</v>
          </cell>
          <cell r="G108">
            <v>17437346.685352266</v>
          </cell>
          <cell r="H108">
            <v>1638326.2252490609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577425.71337238583</v>
          </cell>
          <cell r="P108">
            <v>69221.488123324933</v>
          </cell>
        </row>
        <row r="109">
          <cell r="A109" t="str">
            <v>GREEN'S GRANT</v>
          </cell>
          <cell r="D109">
            <v>0</v>
          </cell>
          <cell r="E109">
            <v>2400839.2649903288</v>
          </cell>
          <cell r="F109">
            <v>2639894.4602243002</v>
          </cell>
          <cell r="G109">
            <v>239055.19523397135</v>
          </cell>
          <cell r="H109">
            <v>15845.53914893617</v>
          </cell>
          <cell r="I109">
            <v>17423.303437480379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17423.303437480379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71333457.277501255</v>
          </cell>
          <cell r="F110">
            <v>84600575.670861304</v>
          </cell>
          <cell r="G110">
            <v>13267118.393360049</v>
          </cell>
          <cell r="H110">
            <v>470800.8180315083</v>
          </cell>
          <cell r="I110">
            <v>558363.79942768451</v>
          </cell>
          <cell r="J110">
            <v>87562.981396176212</v>
          </cell>
          <cell r="K110">
            <v>738430.18196849176</v>
          </cell>
          <cell r="L110">
            <v>789253.20057231549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62191737.681161404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66333.647081372794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53069756.652840309</v>
          </cell>
          <cell r="F112">
            <v>60467715.935800999</v>
          </cell>
          <cell r="G112">
            <v>7397959.2829606906</v>
          </cell>
          <cell r="H112">
            <v>350260.39390874602</v>
          </cell>
          <cell r="I112">
            <v>399086.9251762866</v>
          </cell>
          <cell r="J112">
            <v>48826.531267540588</v>
          </cell>
          <cell r="K112">
            <v>1387516.6060912539</v>
          </cell>
          <cell r="L112">
            <v>1335995.0748237134</v>
          </cell>
          <cell r="M112">
            <v>-51521.531267540529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22399943.135263119</v>
          </cell>
          <cell r="F113">
            <v>23483672.827216402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7152.6159668916662</v>
          </cell>
          <cell r="K113">
            <v>271273.37530726346</v>
          </cell>
          <cell r="L113">
            <v>275909.75934037176</v>
          </cell>
          <cell r="M113">
            <v>4636.3840331083047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26798556.909684438</v>
          </cell>
          <cell r="F115">
            <v>30304105.8823529</v>
          </cell>
          <cell r="G115">
            <v>3505548.9726684615</v>
          </cell>
          <cell r="H115">
            <v>176870.47560391729</v>
          </cell>
          <cell r="I115">
            <v>200007.09882352912</v>
          </cell>
          <cell r="J115">
            <v>23136.623219611822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23136.623219611851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547040840.73790681</v>
          </cell>
          <cell r="F116">
            <v>619826211.71844399</v>
          </cell>
          <cell r="G116">
            <v>72785370.980537176</v>
          </cell>
          <cell r="H116">
            <v>3610469.5488701849</v>
          </cell>
          <cell r="I116">
            <v>4090852.9973417302</v>
          </cell>
          <cell r="J116">
            <v>480383.44847154524</v>
          </cell>
          <cell r="K116">
            <v>2957138.4511298151</v>
          </cell>
          <cell r="L116">
            <v>2950577.0026582698</v>
          </cell>
          <cell r="M116">
            <v>-6561.4484715452418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1658697479.0660801</v>
          </cell>
          <cell r="G117">
            <v>243058144.31779194</v>
          </cell>
          <cell r="H117">
            <v>9343219.6093387026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987387.60933870077</v>
          </cell>
          <cell r="O117">
            <v>2712945.3618361279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248862239.68305901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373097.78190818941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131166938.61166599</v>
          </cell>
          <cell r="G119">
            <v>11227539.02746807</v>
          </cell>
          <cell r="H119">
            <v>791600.03725570627</v>
          </cell>
          <cell r="I119">
            <v>865701.79483699542</v>
          </cell>
          <cell r="J119">
            <v>74101.757581289159</v>
          </cell>
          <cell r="K119">
            <v>377179.96274429373</v>
          </cell>
          <cell r="L119">
            <v>416382.20516300458</v>
          </cell>
          <cell r="M119">
            <v>39202.242418710841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877774977.66829157</v>
          </cell>
          <cell r="F120">
            <v>979864854.13105094</v>
          </cell>
          <cell r="G120">
            <v>102089876.46275938</v>
          </cell>
          <cell r="H120">
            <v>5793314.852610724</v>
          </cell>
          <cell r="I120">
            <v>6467108.0372649357</v>
          </cell>
          <cell r="J120">
            <v>673793.18465421163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581375.18465421163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83803439.568627447</v>
          </cell>
          <cell r="F121">
            <v>88068777.903130904</v>
          </cell>
          <cell r="G121">
            <v>4265338.334503457</v>
          </cell>
          <cell r="H121">
            <v>553102.7011529411</v>
          </cell>
          <cell r="I121">
            <v>581253.93416066398</v>
          </cell>
          <cell r="J121">
            <v>28151.233007722883</v>
          </cell>
          <cell r="K121">
            <v>68029.298847058904</v>
          </cell>
          <cell r="L121">
            <v>94483.065839336021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5284409.6261398178</v>
          </cell>
          <cell r="F122">
            <v>7539132.6386778103</v>
          </cell>
          <cell r="G122">
            <v>2254723.0125379926</v>
          </cell>
          <cell r="H122">
            <v>34877.1035325228</v>
          </cell>
          <cell r="I122">
            <v>49758.275415273551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9250.1035325228004</v>
          </cell>
          <cell r="O122">
            <v>20275.275415273551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174242.32238369121</v>
          </cell>
          <cell r="K123">
            <v>2681045.7017623391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94004233.251089796</v>
          </cell>
          <cell r="F124">
            <v>124531756.921703</v>
          </cell>
          <cell r="G124">
            <v>30527523.670613199</v>
          </cell>
          <cell r="H124">
            <v>620427.93945719267</v>
          </cell>
          <cell r="I124">
            <v>821909.59568323975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593687.59568323975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213873782.60837501</v>
          </cell>
          <cell r="G125">
            <v>15537274.467278332</v>
          </cell>
          <cell r="H125">
            <v>1309020.9537312381</v>
          </cell>
          <cell r="I125">
            <v>1411566.9652152751</v>
          </cell>
          <cell r="J125">
            <v>102546.01148403692</v>
          </cell>
          <cell r="K125">
            <v>2122685.0462687621</v>
          </cell>
          <cell r="L125">
            <v>1955256.0347847249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45401338.933268547</v>
          </cell>
          <cell r="F126">
            <v>51109640.5209461</v>
          </cell>
          <cell r="G126">
            <v>5708301.5876775533</v>
          </cell>
          <cell r="H126">
            <v>299648.83695957239</v>
          </cell>
          <cell r="I126">
            <v>337323.62743824424</v>
          </cell>
          <cell r="J126">
            <v>37674.790478671843</v>
          </cell>
          <cell r="K126">
            <v>430874.16304042761</v>
          </cell>
          <cell r="L126">
            <v>383702.37256175576</v>
          </cell>
          <cell r="M126">
            <v>-47171.790478671843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245431256.74411801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147348676.35816699</v>
          </cell>
          <cell r="G128">
            <v>8463295.0274314582</v>
          </cell>
          <cell r="H128">
            <v>916643.51678285457</v>
          </cell>
          <cell r="I128">
            <v>972501.26396390214</v>
          </cell>
          <cell r="J128">
            <v>55857.747181047569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270875231.48787582</v>
          </cell>
          <cell r="F129">
            <v>321456456.91151202</v>
          </cell>
          <cell r="G129">
            <v>50581225.423636198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645706589.84962761</v>
          </cell>
          <cell r="F130">
            <v>756290642.10243797</v>
          </cell>
          <cell r="G130">
            <v>110584052.25281036</v>
          </cell>
          <cell r="H130">
            <v>4261663.4930075426</v>
          </cell>
          <cell r="I130">
            <v>4991518.2378760902</v>
          </cell>
          <cell r="J130">
            <v>729854.74486854766</v>
          </cell>
          <cell r="K130">
            <v>931204.50699245743</v>
          </cell>
          <cell r="L130">
            <v>702916.76212390978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698369366.13947344</v>
          </cell>
          <cell r="F131">
            <v>776051236.55444598</v>
          </cell>
          <cell r="G131">
            <v>77681870.414972544</v>
          </cell>
          <cell r="H131">
            <v>4609237.8165205242</v>
          </cell>
          <cell r="I131">
            <v>5121938.1612593429</v>
          </cell>
          <cell r="J131">
            <v>512700.34473881871</v>
          </cell>
          <cell r="K131">
            <v>2226730.1834794758</v>
          </cell>
          <cell r="L131">
            <v>2173705.8387406571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387909255.64936203</v>
          </cell>
          <cell r="G132">
            <v>28052500.826380432</v>
          </cell>
          <cell r="H132">
            <v>2375054.5818316787</v>
          </cell>
          <cell r="I132">
            <v>2560201.0872857892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1554057894.1215301</v>
          </cell>
          <cell r="G133">
            <v>217998669.53659678</v>
          </cell>
          <cell r="H133">
            <v>8817990.8822605591</v>
          </cell>
          <cell r="I133">
            <v>10256782.101202097</v>
          </cell>
          <cell r="J133">
            <v>1438791.2189415377</v>
          </cell>
          <cell r="K133">
            <v>7571939.1177394409</v>
          </cell>
          <cell r="L133">
            <v>6254015.8987979032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187616471.23016801</v>
          </cell>
          <cell r="G134">
            <v>18401240.20378226</v>
          </cell>
          <cell r="H134">
            <v>1116820.524774146</v>
          </cell>
          <cell r="I134">
            <v>1238268.7101191089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78998.185344963102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238548596.12198469</v>
          </cell>
          <cell r="F135">
            <v>277676690.61058998</v>
          </cell>
          <cell r="G135">
            <v>39128094.488605291</v>
          </cell>
          <cell r="H135">
            <v>1574420.7344050989</v>
          </cell>
          <cell r="I135">
            <v>1832666.1580298939</v>
          </cell>
          <cell r="J135">
            <v>258245.42362479493</v>
          </cell>
          <cell r="K135">
            <v>2134721.2655949011</v>
          </cell>
          <cell r="L135">
            <v>2215429.8419701061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57787972.496037133</v>
          </cell>
          <cell r="F136">
            <v>64114056.467886902</v>
          </cell>
          <cell r="G136">
            <v>6326083.9718497694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6636508.8408742528</v>
          </cell>
          <cell r="I137">
            <v>6998741.7301864922</v>
          </cell>
          <cell r="J137">
            <v>362232.88931223936</v>
          </cell>
          <cell r="K137">
            <v>7337502.1591257481</v>
          </cell>
          <cell r="L137">
            <v>7037284.2698135078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950573.59803655301</v>
          </cell>
          <cell r="I138">
            <v>1088338.7820059699</v>
          </cell>
          <cell r="J138">
            <v>137765.18396941689</v>
          </cell>
          <cell r="K138">
            <v>321044.40196344699</v>
          </cell>
          <cell r="L138">
            <v>269516.2179940301</v>
          </cell>
          <cell r="M138">
            <v>-51528.183969416888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353967382.87510997</v>
          </cell>
          <cell r="F140">
            <v>412499647.87536597</v>
          </cell>
          <cell r="G140">
            <v>58532265.000256002</v>
          </cell>
          <cell r="H140">
            <v>2336184.726975726</v>
          </cell>
          <cell r="I140">
            <v>2722497.6759774149</v>
          </cell>
          <cell r="J140">
            <v>386312.94900168898</v>
          </cell>
          <cell r="K140">
            <v>2110669.2730242745</v>
          </cell>
          <cell r="L140">
            <v>1541285.3240225851</v>
          </cell>
          <cell r="M140">
            <v>-569383.94900168944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927452966.22959256</v>
          </cell>
          <cell r="F141">
            <v>1033071696.53912</v>
          </cell>
          <cell r="G141">
            <v>105618730.3095274</v>
          </cell>
          <cell r="H141">
            <v>6121189.5771153113</v>
          </cell>
          <cell r="I141">
            <v>6818273.1971581914</v>
          </cell>
          <cell r="J141">
            <v>697083.62004288007</v>
          </cell>
          <cell r="K141">
            <v>5517296.4228846896</v>
          </cell>
          <cell r="L141">
            <v>4929735.8028418086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139830978.56034899</v>
          </cell>
          <cell r="G142">
            <v>12299143.875220552</v>
          </cell>
          <cell r="H142">
            <v>841710.10892184766</v>
          </cell>
          <cell r="I142">
            <v>922884.45849830331</v>
          </cell>
          <cell r="J142">
            <v>81174.349576455657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18718311.741460148</v>
          </cell>
          <cell r="F143">
            <v>19643232.548693702</v>
          </cell>
          <cell r="G143">
            <v>924920.80723355338</v>
          </cell>
          <cell r="H143">
            <v>123540.85749363698</v>
          </cell>
          <cell r="I143">
            <v>129645.33482137842</v>
          </cell>
          <cell r="J143">
            <v>6104.4773277414351</v>
          </cell>
          <cell r="K143">
            <v>129160.14250636303</v>
          </cell>
          <cell r="L143">
            <v>136271.6651786216</v>
          </cell>
          <cell r="M143">
            <v>7111.5226722585649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29408787.087378599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-8904.6935588545166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6645578.0785752051</v>
          </cell>
          <cell r="I145">
            <v>7002536.5574906273</v>
          </cell>
          <cell r="J145">
            <v>356958.47891542222</v>
          </cell>
          <cell r="K145">
            <v>1223347.9214247959</v>
          </cell>
          <cell r="L145">
            <v>715053.44250937272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258345513.47219399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-158777.37535546161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43133163.994760782</v>
          </cell>
          <cell r="F147">
            <v>45830410.423490599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335243361.30381131</v>
          </cell>
          <cell r="F148">
            <v>370990895.52105898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285860.72583383461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59226297.695215791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1126882.7745621861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58276139.415951133</v>
          </cell>
          <cell r="H150">
            <v>2268539.3967147772</v>
          </cell>
          <cell r="I150">
            <v>2653161.9168600547</v>
          </cell>
          <cell r="J150">
            <v>384622.52014527749</v>
          </cell>
          <cell r="K150">
            <v>3533390.6032852228</v>
          </cell>
          <cell r="L150">
            <v>3299764.0831399453</v>
          </cell>
          <cell r="M150">
            <v>-233626.52014527749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292479184.24140602</v>
          </cell>
          <cell r="G151">
            <v>36912710.936321288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8688422.6221225467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53061744.163630158</v>
          </cell>
          <cell r="H154">
            <v>1424262.4459002379</v>
          </cell>
          <cell r="I154">
            <v>1774469.9573801968</v>
          </cell>
          <cell r="J154">
            <v>350207.51147995889</v>
          </cell>
          <cell r="K154">
            <v>1909283.5540997621</v>
          </cell>
          <cell r="L154">
            <v>1721562.0426198032</v>
          </cell>
          <cell r="M154">
            <v>-187721.51147995889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8604.2718355778779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990050.48480633227</v>
          </cell>
          <cell r="I157">
            <v>1069625.4837689321</v>
          </cell>
          <cell r="J157">
            <v>79574.998962599784</v>
          </cell>
          <cell r="K157">
            <v>104728.51519366773</v>
          </cell>
          <cell r="L157">
            <v>90483.516231067944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85210438.172262326</v>
          </cell>
          <cell r="F158">
            <v>103083290.824764</v>
          </cell>
          <cell r="G158">
            <v>17872852.652501673</v>
          </cell>
          <cell r="H158">
            <v>562388.89193693129</v>
          </cell>
          <cell r="I158">
            <v>680349.7194434423</v>
          </cell>
          <cell r="J158">
            <v>117960.82750651101</v>
          </cell>
          <cell r="K158">
            <v>509383.10806306859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87688742.543455616</v>
          </cell>
          <cell r="F159">
            <v>93491449.391211003</v>
          </cell>
          <cell r="G159">
            <v>5802706.8477553874</v>
          </cell>
          <cell r="H159">
            <v>578745.70078680711</v>
          </cell>
          <cell r="I159">
            <v>617043.56598199264</v>
          </cell>
          <cell r="J159">
            <v>38297.865195185528</v>
          </cell>
          <cell r="K159">
            <v>898358.29921319289</v>
          </cell>
          <cell r="L159">
            <v>936681.43401800736</v>
          </cell>
          <cell r="M159">
            <v>38323.134804814472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194981732.77157101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106435.45553807099</v>
          </cell>
          <cell r="K160">
            <v>450433.01924570231</v>
          </cell>
          <cell r="L160">
            <v>350838.56370763131</v>
          </cell>
          <cell r="M160">
            <v>-99594.455538070993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4310234325.1280928</v>
          </cell>
          <cell r="F161">
            <v>5026762277.2978001</v>
          </cell>
          <cell r="G161">
            <v>716527952.1697073</v>
          </cell>
          <cell r="H161">
            <v>28447546.545845412</v>
          </cell>
          <cell r="I161">
            <v>33176631.030165479</v>
          </cell>
          <cell r="J161">
            <v>4729084.4843200669</v>
          </cell>
          <cell r="K161">
            <v>42283387.454154596</v>
          </cell>
          <cell r="L161">
            <v>38451673.969834521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84514533.080405235</v>
          </cell>
          <cell r="F162">
            <v>88935401.213079393</v>
          </cell>
          <cell r="G162">
            <v>4420868.1326741576</v>
          </cell>
          <cell r="H162">
            <v>557795.91833067453</v>
          </cell>
          <cell r="I162">
            <v>586973.64800632396</v>
          </cell>
          <cell r="J162">
            <v>29177.729675649432</v>
          </cell>
          <cell r="K162">
            <v>1019153.0816693255</v>
          </cell>
          <cell r="L162">
            <v>968695.35199367604</v>
          </cell>
          <cell r="M162">
            <v>-50457.729675649432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29823508.369145401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369250.13714850822</v>
          </cell>
          <cell r="L163">
            <v>375627.84476364037</v>
          </cell>
          <cell r="M163">
            <v>6377.7076151321526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82028307.933124304</v>
          </cell>
          <cell r="G165">
            <v>15351322.620768353</v>
          </cell>
          <cell r="H165">
            <v>440068.10306154925</v>
          </cell>
          <cell r="I165">
            <v>541386.83235862036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646483775.35508883</v>
          </cell>
          <cell r="F166">
            <v>761297946.41213095</v>
          </cell>
          <cell r="G166">
            <v>114814171.05704212</v>
          </cell>
          <cell r="H166">
            <v>4266792.9173435867</v>
          </cell>
          <cell r="I166">
            <v>5024566.4463200634</v>
          </cell>
          <cell r="J166">
            <v>757773.52897647675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859006.44632006343</v>
          </cell>
          <cell r="P166">
            <v>675392.52897647768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1614716101.3940301</v>
          </cell>
          <cell r="F167">
            <v>1745404088.4723001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862540.71471657977</v>
          </cell>
          <cell r="K167">
            <v>9240529.730799403</v>
          </cell>
          <cell r="L167">
            <v>8642570.0160828214</v>
          </cell>
          <cell r="M167">
            <v>-597959.71471658163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75821951.460670799</v>
          </cell>
          <cell r="G168">
            <v>13906245.295502789</v>
          </cell>
          <cell r="H168">
            <v>408643.66069010884</v>
          </cell>
          <cell r="I168">
            <v>500424.87964042724</v>
          </cell>
          <cell r="J168">
            <v>91781.218950318405</v>
          </cell>
          <cell r="K168">
            <v>803794.33930989122</v>
          </cell>
          <cell r="L168">
            <v>768434.12035957281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48154019.547905713</v>
          </cell>
          <cell r="F169">
            <v>54499711.362082399</v>
          </cell>
          <cell r="G169">
            <v>6345691.8141766861</v>
          </cell>
          <cell r="H169">
            <v>317816.52901617769</v>
          </cell>
          <cell r="I169">
            <v>359698.09498974384</v>
          </cell>
          <cell r="J169">
            <v>41881.565973566147</v>
          </cell>
          <cell r="K169">
            <v>864353.47098382236</v>
          </cell>
          <cell r="L169">
            <v>756234.90501025622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670729867.30470264</v>
          </cell>
          <cell r="F170">
            <v>775185106.51450598</v>
          </cell>
          <cell r="G170">
            <v>104455239.20980334</v>
          </cell>
          <cell r="H170">
            <v>4426817.1242110375</v>
          </cell>
          <cell r="I170">
            <v>5116221.7029957389</v>
          </cell>
          <cell r="J170">
            <v>689404.57878470141</v>
          </cell>
          <cell r="K170">
            <v>5678094.8757889625</v>
          </cell>
          <cell r="L170">
            <v>5028638.2970042611</v>
          </cell>
          <cell r="M170">
            <v>-649456.57878470141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23942.582399999999</v>
          </cell>
          <cell r="I171">
            <v>25584.992399999999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11229.582399999999</v>
          </cell>
          <cell r="O171">
            <v>12766.992399999999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151001831.43553981</v>
          </cell>
          <cell r="F172">
            <v>179214382.977842</v>
          </cell>
          <cell r="G172">
            <v>28212551.542302191</v>
          </cell>
          <cell r="H172">
            <v>996612.08747456281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2268382.0723462431</v>
          </cell>
          <cell r="M172">
            <v>49329.159820805769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38622483.810246132</v>
          </cell>
          <cell r="F173">
            <v>42595589.858837202</v>
          </cell>
          <cell r="G173">
            <v>3973106.0485910699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145133086.82881701</v>
          </cell>
          <cell r="G174">
            <v>34063911.888247639</v>
          </cell>
          <cell r="H174">
            <v>733056.55460775783</v>
          </cell>
          <cell r="I174">
            <v>957878.37307019217</v>
          </cell>
          <cell r="J174">
            <v>224821.81846243434</v>
          </cell>
          <cell r="K174">
            <v>1008533.4453922422</v>
          </cell>
          <cell r="L174">
            <v>792690.62692980783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1491736758.3036599</v>
          </cell>
          <cell r="G175">
            <v>393067315.06633329</v>
          </cell>
          <cell r="H175">
            <v>7251218.3253663555</v>
          </cell>
          <cell r="I175">
            <v>9845462.6048041545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4404082.3253663545</v>
          </cell>
          <cell r="O175">
            <v>6895646.6048041545</v>
          </cell>
          <cell r="P175">
            <v>2491564.2794377999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4852527307.5171471</v>
          </cell>
          <cell r="F176">
            <v>5465200530.6476202</v>
          </cell>
          <cell r="G176">
            <v>612673223.13047314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41518191.656414106</v>
          </cell>
          <cell r="F177">
            <v>53108592.491659403</v>
          </cell>
          <cell r="G177">
            <v>11590400.835245296</v>
          </cell>
          <cell r="H177">
            <v>274020.06493233307</v>
          </cell>
          <cell r="I177">
            <v>350516.71044495201</v>
          </cell>
          <cell r="J177">
            <v>76496.645512618939</v>
          </cell>
          <cell r="K177">
            <v>253351.93506766687</v>
          </cell>
          <cell r="L177">
            <v>208173.28955504799</v>
          </cell>
          <cell r="M177">
            <v>-45178.645512618881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1674460.4491463441</v>
          </cell>
          <cell r="J178">
            <v>230091.16541536036</v>
          </cell>
          <cell r="K178">
            <v>1533348.7162690163</v>
          </cell>
          <cell r="L178">
            <v>1489993.5508536559</v>
          </cell>
          <cell r="M178">
            <v>-43355.165415360359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276791124.45212251</v>
          </cell>
          <cell r="F179">
            <v>353690534.58881301</v>
          </cell>
          <cell r="G179">
            <v>76899410.136690497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489545.10690215719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193001536.06773701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853182.57937636692</v>
          </cell>
          <cell r="L180">
            <v>758688.86195293581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117698961.26464701</v>
          </cell>
          <cell r="G181">
            <v>3537991.2517494708</v>
          </cell>
          <cell r="H181">
            <v>753462.4020851237</v>
          </cell>
          <cell r="I181">
            <v>776813.14434667013</v>
          </cell>
          <cell r="J181">
            <v>23350.742261546431</v>
          </cell>
          <cell r="K181">
            <v>705252.5979148763</v>
          </cell>
          <cell r="L181">
            <v>724118.85565332987</v>
          </cell>
          <cell r="M181">
            <v>18866.257738453569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186813794.82846501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2570970.9541321308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529238649.02482301</v>
          </cell>
          <cell r="G183">
            <v>10856150.422534108</v>
          </cell>
          <cell r="H183">
            <v>3421324.4907751069</v>
          </cell>
          <cell r="I183">
            <v>3492975.0835638316</v>
          </cell>
          <cell r="J183">
            <v>71650.592788724694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284534847.48126501</v>
          </cell>
          <cell r="G184">
            <v>26814902.467308193</v>
          </cell>
          <cell r="H184">
            <v>1700951.6370921149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361746.63709211489</v>
          </cell>
          <cell r="O184">
            <v>569382.99337634887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22852536.853983968</v>
          </cell>
          <cell r="H185">
            <v>891963.58599371125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80209.670769994613</v>
          </cell>
          <cell r="M185">
            <v>-85154.743236294133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467269816.16009998</v>
          </cell>
          <cell r="G186">
            <v>76244250.525179386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319499728.69698668</v>
          </cell>
          <cell r="F187">
            <v>378919162.39837199</v>
          </cell>
          <cell r="G187">
            <v>59419433.701385319</v>
          </cell>
          <cell r="H187">
            <v>2108698.2094001123</v>
          </cell>
          <cell r="I187">
            <v>2500866.4718292551</v>
          </cell>
          <cell r="J187">
            <v>392168.26242914284</v>
          </cell>
          <cell r="K187">
            <v>2704287.7905998882</v>
          </cell>
          <cell r="L187">
            <v>2351580.5281707449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240664702.04806101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85901.213287120219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246780173.79767299</v>
          </cell>
          <cell r="G189">
            <v>36389860.772477567</v>
          </cell>
          <cell r="H189">
            <v>1388576.0659662897</v>
          </cell>
          <cell r="I189">
            <v>1628749.1470646418</v>
          </cell>
          <cell r="J189">
            <v>240173.08109835209</v>
          </cell>
          <cell r="K189">
            <v>1846388.9340337103</v>
          </cell>
          <cell r="L189">
            <v>1645032.8529353582</v>
          </cell>
          <cell r="M189">
            <v>-201356.08109835209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599024320.29144895</v>
          </cell>
          <cell r="G190">
            <v>101708685.24966949</v>
          </cell>
          <cell r="H190">
            <v>3282283.1912757442</v>
          </cell>
          <cell r="I190">
            <v>3953560.5139235631</v>
          </cell>
          <cell r="J190">
            <v>671277.32264781883</v>
          </cell>
          <cell r="K190">
            <v>0</v>
          </cell>
          <cell r="L190">
            <v>0</v>
          </cell>
          <cell r="M190">
            <v>0</v>
          </cell>
          <cell r="N190">
            <v>647763.19127574423</v>
          </cell>
          <cell r="O190">
            <v>1253132.5139235631</v>
          </cell>
          <cell r="P190">
            <v>605369.32264781883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151546543.70192599</v>
          </cell>
          <cell r="G191">
            <v>14593031.529186457</v>
          </cell>
          <cell r="H191">
            <v>903893.18034008099</v>
          </cell>
          <cell r="I191">
            <v>1000207.1884327115</v>
          </cell>
          <cell r="J191">
            <v>96314.008092630538</v>
          </cell>
          <cell r="K191">
            <v>2730452.819659919</v>
          </cell>
          <cell r="L191">
            <v>2655126.8115672884</v>
          </cell>
          <cell r="M191">
            <v>-75326.008092630655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68170909.928459182</v>
          </cell>
          <cell r="F192">
            <v>73901759.638376296</v>
          </cell>
          <cell r="G192">
            <v>5730849.7099171132</v>
          </cell>
          <cell r="H192">
            <v>449928.00552783062</v>
          </cell>
          <cell r="I192">
            <v>487751.61361328349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-50815.608085452812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232776258.49246401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237734.38256851211</v>
          </cell>
          <cell r="K193">
            <v>1743261.0765182497</v>
          </cell>
          <cell r="L193">
            <v>1583352.6939497376</v>
          </cell>
          <cell r="M193">
            <v>-159908.38256851211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255273465.51687899</v>
          </cell>
          <cell r="G194">
            <v>34429180.626156092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7615.4232000000002</v>
          </cell>
          <cell r="I195">
            <v>8202.5723999999991</v>
          </cell>
          <cell r="J195">
            <v>587.14919999999893</v>
          </cell>
          <cell r="K195">
            <v>0</v>
          </cell>
          <cell r="L195">
            <v>0</v>
          </cell>
          <cell r="M195">
            <v>0</v>
          </cell>
          <cell r="N195">
            <v>7615.4231999999993</v>
          </cell>
          <cell r="O195">
            <v>8202.5723999999991</v>
          </cell>
          <cell r="P195">
            <v>587.14919999999984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97750.661636638513</v>
          </cell>
          <cell r="I196">
            <v>106290.0064159969</v>
          </cell>
          <cell r="J196">
            <v>8539.344779358391</v>
          </cell>
          <cell r="K196">
            <v>143360.33836336149</v>
          </cell>
          <cell r="L196">
            <v>118984.9935840031</v>
          </cell>
          <cell r="M196">
            <v>-24375.344779358391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65671586.778396592</v>
          </cell>
          <cell r="F197">
            <v>73985112.412271798</v>
          </cell>
          <cell r="G197">
            <v>8313525.6338752061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259655932.27434999</v>
          </cell>
          <cell r="F198">
            <v>309793503.53674501</v>
          </cell>
          <cell r="G198">
            <v>50137571.262395024</v>
          </cell>
          <cell r="H198">
            <v>1713729.1530107099</v>
          </cell>
          <cell r="I198">
            <v>2044637.1233425168</v>
          </cell>
          <cell r="J198">
            <v>330907.97033180692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649327806.24238467</v>
          </cell>
          <cell r="F199">
            <v>768733622.24747503</v>
          </cell>
          <cell r="G199">
            <v>119405816.00509036</v>
          </cell>
          <cell r="H199">
            <v>4285563.5211997386</v>
          </cell>
          <cell r="I199">
            <v>5073641.9068333348</v>
          </cell>
          <cell r="J199">
            <v>788078.38563359622</v>
          </cell>
          <cell r="K199">
            <v>3565896.4788002614</v>
          </cell>
          <cell r="L199">
            <v>2901951.0931666652</v>
          </cell>
          <cell r="M199">
            <v>-663945.38563359622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295516288.64876997</v>
          </cell>
          <cell r="G200">
            <v>39394123.087006122</v>
          </cell>
          <cell r="H200">
            <v>1690406.2927076414</v>
          </cell>
          <cell r="I200">
            <v>1950407.5050818818</v>
          </cell>
          <cell r="J200">
            <v>260001.21237424039</v>
          </cell>
          <cell r="K200">
            <v>3660458.7072923584</v>
          </cell>
          <cell r="L200">
            <v>3128486.4949181182</v>
          </cell>
          <cell r="M200">
            <v>-531972.21237424016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386747233.34604698</v>
          </cell>
          <cell r="G201">
            <v>23323261.342363834</v>
          </cell>
          <cell r="H201">
            <v>2398598.2152243089</v>
          </cell>
          <cell r="I201">
            <v>2552531.7400839101</v>
          </cell>
          <cell r="J201">
            <v>153933.52485960117</v>
          </cell>
          <cell r="K201">
            <v>1544223.7847756916</v>
          </cell>
          <cell r="L201">
            <v>1652365.2599160899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41578792.424828358</v>
          </cell>
          <cell r="F202">
            <v>43362620.246028997</v>
          </cell>
          <cell r="G202">
            <v>1783827.821200639</v>
          </cell>
          <cell r="H202">
            <v>274420.03000386717</v>
          </cell>
          <cell r="I202">
            <v>286193.29362379131</v>
          </cell>
          <cell r="J202">
            <v>11773.263619924139</v>
          </cell>
          <cell r="K202">
            <v>225398.96999613283</v>
          </cell>
          <cell r="L202">
            <v>220466.70637620869</v>
          </cell>
          <cell r="M202">
            <v>-4932.2636199241388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247173.02635411499</v>
          </cell>
          <cell r="H203">
            <v>15310.957251822771</v>
          </cell>
          <cell r="I203">
            <v>16942.299225759929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16942.299225759929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730596.35089542472</v>
          </cell>
          <cell r="I204">
            <v>799475.4430142832</v>
          </cell>
          <cell r="J204">
            <v>68879.092118858476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130766359.10788199</v>
          </cell>
          <cell r="G205">
            <v>11771954.571907148</v>
          </cell>
          <cell r="H205">
            <v>785363.06993743393</v>
          </cell>
          <cell r="I205">
            <v>863057.97011202108</v>
          </cell>
          <cell r="J205">
            <v>77694.90017458715</v>
          </cell>
          <cell r="K205">
            <v>2983193.930062566</v>
          </cell>
          <cell r="L205">
            <v>2917013.0298879789</v>
          </cell>
          <cell r="M205">
            <v>-66180.900174587034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129299497.31580999</v>
          </cell>
          <cell r="G206">
            <v>6597302.8718492836</v>
          </cell>
          <cell r="H206">
            <v>809834.48333014071</v>
          </cell>
          <cell r="I206">
            <v>853376.68228434585</v>
          </cell>
          <cell r="J206">
            <v>43542.198954205145</v>
          </cell>
          <cell r="K206">
            <v>609991.51666985929</v>
          </cell>
          <cell r="L206">
            <v>641597.31771565415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531976387.64086688</v>
          </cell>
          <cell r="F207">
            <v>618589853.07987797</v>
          </cell>
          <cell r="G207">
            <v>86613465.439011097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8569624.1302566528</v>
          </cell>
          <cell r="H208">
            <v>1075678.954545184</v>
          </cell>
          <cell r="I208">
            <v>1132238.4738048781</v>
          </cell>
          <cell r="J208">
            <v>56559.519259694032</v>
          </cell>
          <cell r="K208">
            <v>2570736.045454816</v>
          </cell>
          <cell r="L208">
            <v>2478431.5261951219</v>
          </cell>
          <cell r="M208">
            <v>-92304.519259694032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2461170185.6524701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5682809.2253063004</v>
          </cell>
          <cell r="P209">
            <v>3773157.5207323972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34700570.369474337</v>
          </cell>
          <cell r="F210">
            <v>36358711.354718499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-5124.2694973885082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396923226.21844649</v>
          </cell>
          <cell r="F211">
            <v>463125284.38457102</v>
          </cell>
          <cell r="G211">
            <v>66202058.166124523</v>
          </cell>
          <cell r="H211">
            <v>2619693.2930417471</v>
          </cell>
          <cell r="I211">
            <v>3056626.8769381684</v>
          </cell>
          <cell r="J211">
            <v>436933.58389642136</v>
          </cell>
          <cell r="K211">
            <v>5659190.7069582529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51994243.020222299</v>
          </cell>
          <cell r="F212">
            <v>49657262.985332198</v>
          </cell>
          <cell r="G212">
            <v>-2336980.0348901004</v>
          </cell>
          <cell r="H212">
            <v>343162.00393346715</v>
          </cell>
          <cell r="I212">
            <v>327737.93570319249</v>
          </cell>
          <cell r="J212">
            <v>-15424.068230274657</v>
          </cell>
          <cell r="K212">
            <v>497892.99606653285</v>
          </cell>
          <cell r="L212">
            <v>541701.06429680751</v>
          </cell>
          <cell r="M212">
            <v>43808.068230274657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270736993.63550007</v>
          </cell>
          <cell r="F213">
            <v>293492634.14724398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-53249.227377509931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1199935147.0727701</v>
          </cell>
          <cell r="G214">
            <v>184334201.62209308</v>
          </cell>
          <cell r="H214">
            <v>6702966.239974468</v>
          </cell>
          <cell r="I214">
            <v>7919571.9706802825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147951021.82769999</v>
          </cell>
          <cell r="G215">
            <v>12615732.587964356</v>
          </cell>
          <cell r="H215">
            <v>893212.90898225515</v>
          </cell>
          <cell r="I215">
            <v>976476.74406281987</v>
          </cell>
          <cell r="J215">
            <v>83263.835080564721</v>
          </cell>
          <cell r="K215">
            <v>495299.09101774485</v>
          </cell>
          <cell r="L215">
            <v>399185.25593718013</v>
          </cell>
          <cell r="M215">
            <v>-96113.835080564721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-2416292.4882093631</v>
          </cell>
          <cell r="H216">
            <v>96258.317351050558</v>
          </cell>
          <cell r="I216">
            <v>80310.786928868751</v>
          </cell>
          <cell r="J216">
            <v>-15947.530422181808</v>
          </cell>
          <cell r="K216">
            <v>75538.682648949442</v>
          </cell>
          <cell r="L216">
            <v>91257.213071131249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83822296.889234498</v>
          </cell>
          <cell r="F217">
            <v>92856538.692307696</v>
          </cell>
          <cell r="G217">
            <v>9034241.8030731976</v>
          </cell>
          <cell r="H217">
            <v>553227.15946894768</v>
          </cell>
          <cell r="I217">
            <v>612853.15536923078</v>
          </cell>
          <cell r="J217">
            <v>59625.995900283102</v>
          </cell>
          <cell r="K217">
            <v>630396.84053105232</v>
          </cell>
          <cell r="L217">
            <v>625654.84463076922</v>
          </cell>
          <cell r="M217">
            <v>-4741.9959002831019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849141998.62536335</v>
          </cell>
          <cell r="F218">
            <v>1059236332.03678</v>
          </cell>
          <cell r="G218">
            <v>210094333.41141665</v>
          </cell>
          <cell r="H218">
            <v>5604337.1909273984</v>
          </cell>
          <cell r="I218">
            <v>6990959.7914427482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4026342.7914427482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2220999182.1834569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2525094.3975891862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61740132.054481819</v>
          </cell>
          <cell r="F220">
            <v>70609993.990744799</v>
          </cell>
          <cell r="G220">
            <v>8869861.9362629801</v>
          </cell>
          <cell r="H220">
            <v>407484.87155958003</v>
          </cell>
          <cell r="I220">
            <v>466025.96033891564</v>
          </cell>
          <cell r="J220">
            <v>58541.088779335609</v>
          </cell>
          <cell r="K220">
            <v>406613.12844042003</v>
          </cell>
          <cell r="L220">
            <v>341822.03966108436</v>
          </cell>
          <cell r="M220">
            <v>-64791.088779335667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37773328.317921817</v>
          </cell>
          <cell r="H221">
            <v>1233054.116453202</v>
          </cell>
          <cell r="I221">
            <v>1482358.0833514859</v>
          </cell>
          <cell r="J221">
            <v>249303.96689828392</v>
          </cell>
          <cell r="K221">
            <v>544243.88354679802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280046065.22492599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2804661.6977174231</v>
          </cell>
          <cell r="L222">
            <v>2744671.9695154885</v>
          </cell>
          <cell r="M222">
            <v>-59989.728201934602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214781525.11719301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554357.06577347382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4446139.1160725597</v>
          </cell>
          <cell r="G224">
            <v>807596.44091332378</v>
          </cell>
          <cell r="H224">
            <v>24014.381656050959</v>
          </cell>
          <cell r="I224">
            <v>29344.518166078891</v>
          </cell>
          <cell r="J224">
            <v>5330.1365100279327</v>
          </cell>
          <cell r="K224">
            <v>0</v>
          </cell>
          <cell r="L224">
            <v>0</v>
          </cell>
          <cell r="M224">
            <v>0</v>
          </cell>
          <cell r="N224">
            <v>24014.381656050959</v>
          </cell>
          <cell r="O224">
            <v>29344.518166078891</v>
          </cell>
          <cell r="P224">
            <v>5330.1365100279327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603139301.17878187</v>
          </cell>
          <cell r="F225">
            <v>654397988.86140704</v>
          </cell>
          <cell r="G225">
            <v>51258687.682625175</v>
          </cell>
          <cell r="H225">
            <v>3980719.3877799604</v>
          </cell>
          <cell r="I225">
            <v>4319026.7264852868</v>
          </cell>
          <cell r="J225">
            <v>338307.33870532643</v>
          </cell>
          <cell r="K225">
            <v>1097068.6122200401</v>
          </cell>
          <cell r="L225">
            <v>862205.27351471316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6270.9701999999997</v>
          </cell>
          <cell r="I226">
            <v>6740.7515999999996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6270.9701999999997</v>
          </cell>
          <cell r="O226">
            <v>6740.7515999999996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157741.88051873579</v>
          </cell>
          <cell r="I227">
            <v>174138.76968010579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29392488.726594001</v>
          </cell>
          <cell r="G228">
            <v>-292979.25092603639</v>
          </cell>
          <cell r="H228">
            <v>195924.08865163225</v>
          </cell>
          <cell r="I228">
            <v>193990.42559552041</v>
          </cell>
          <cell r="J228">
            <v>-1933.6630561118363</v>
          </cell>
          <cell r="K228">
            <v>94651.91134836775</v>
          </cell>
          <cell r="L228">
            <v>93458.574404479587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408446854.60422277</v>
          </cell>
          <cell r="F229">
            <v>473579965.26688802</v>
          </cell>
          <cell r="G229">
            <v>65133110.662665248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83419.469626409002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73415765.946107775</v>
          </cell>
          <cell r="F230">
            <v>83855379.571139604</v>
          </cell>
          <cell r="G230">
            <v>10439613.625031829</v>
          </cell>
          <cell r="H230">
            <v>484544.05524431134</v>
          </cell>
          <cell r="I230">
            <v>553445.50516952132</v>
          </cell>
          <cell r="J230">
            <v>68901.449925209978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769.50516952131875</v>
          </cell>
          <cell r="P230">
            <v>769.50516952131875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86597741.120174795</v>
          </cell>
          <cell r="F231">
            <v>93475282.716084093</v>
          </cell>
          <cell r="G231">
            <v>6877541.5959092975</v>
          </cell>
          <cell r="H231">
            <v>571545.09139315365</v>
          </cell>
          <cell r="I231">
            <v>616936.86592615501</v>
          </cell>
          <cell r="J231">
            <v>45391.774533001357</v>
          </cell>
          <cell r="K231">
            <v>109424.90860684635</v>
          </cell>
          <cell r="L231">
            <v>141666.13407384499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24159978.568652701</v>
          </cell>
          <cell r="G232">
            <v>1848812.6952606402</v>
          </cell>
          <cell r="H232">
            <v>147253.69476438759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371802.14144689217</v>
          </cell>
          <cell r="M232">
            <v>-48501.163788720267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38563966.089189768</v>
          </cell>
          <cell r="F233">
            <v>35455921.581946701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-20513.093747804262</v>
          </cell>
          <cell r="K233">
            <v>436610.82381134754</v>
          </cell>
          <cell r="L233">
            <v>559134.91755915177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19875050.338729471</v>
          </cell>
          <cell r="H234">
            <v>696388.82764067443</v>
          </cell>
          <cell r="I234">
            <v>827564.15987628885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748557.97983177367</v>
          </cell>
          <cell r="L236">
            <v>700600.87308559567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576846257.10530472</v>
          </cell>
          <cell r="F237">
            <v>643857575.38502705</v>
          </cell>
          <cell r="G237">
            <v>67011318.279722333</v>
          </cell>
          <cell r="H237">
            <v>3807185.2968950113</v>
          </cell>
          <cell r="I237">
            <v>4249459.997541178</v>
          </cell>
          <cell r="J237">
            <v>442274.70064616669</v>
          </cell>
          <cell r="K237">
            <v>989403.70310498914</v>
          </cell>
          <cell r="L237">
            <v>717524.00245882198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39809.345399999998</v>
          </cell>
          <cell r="I238">
            <v>42618.582599999994</v>
          </cell>
          <cell r="J238">
            <v>2809.2371999999959</v>
          </cell>
          <cell r="K238">
            <v>0</v>
          </cell>
          <cell r="L238">
            <v>0</v>
          </cell>
          <cell r="M238">
            <v>0</v>
          </cell>
          <cell r="N238">
            <v>39809.345399999998</v>
          </cell>
          <cell r="O238">
            <v>42618.582599999994</v>
          </cell>
          <cell r="P238">
            <v>2809.2371999999959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66461268.096851267</v>
          </cell>
          <cell r="F239">
            <v>78041465.314004704</v>
          </cell>
          <cell r="G239">
            <v>11580197.217153437</v>
          </cell>
          <cell r="H239">
            <v>438644.36943921837</v>
          </cell>
          <cell r="I239">
            <v>515073.67107243103</v>
          </cell>
          <cell r="J239">
            <v>76429.301633212657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45560.301633212657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24608579.438156702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-48664.409077255812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417169550.72197789</v>
          </cell>
          <cell r="F241">
            <v>468014723.48395002</v>
          </cell>
          <cell r="G241">
            <v>50845172.761972129</v>
          </cell>
          <cell r="H241">
            <v>2753319.034765054</v>
          </cell>
          <cell r="I241">
            <v>3088897.1749940701</v>
          </cell>
          <cell r="J241">
            <v>335578.14022901608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710119.17499407008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47072326.750751227</v>
          </cell>
          <cell r="F242">
            <v>43212432.762654699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97936922.227097452</v>
          </cell>
          <cell r="F243">
            <v>117183880.974161</v>
          </cell>
          <cell r="G243">
            <v>19246958.747063547</v>
          </cell>
          <cell r="H243">
            <v>646383.68669884314</v>
          </cell>
          <cell r="I243">
            <v>773413.61442946258</v>
          </cell>
          <cell r="J243">
            <v>127029.92773061944</v>
          </cell>
          <cell r="K243">
            <v>482864.31330115686</v>
          </cell>
          <cell r="L243">
            <v>300661.38557053742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302334592.53786498</v>
          </cell>
          <cell r="G244">
            <v>18498141.825644732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161374490.55249369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869746.36235354166</v>
          </cell>
          <cell r="L245">
            <v>774213.52303521126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81355504.166926697</v>
          </cell>
          <cell r="G246">
            <v>14315827.714961067</v>
          </cell>
          <cell r="H246">
            <v>442461.86458297318</v>
          </cell>
          <cell r="I246">
            <v>536946.32750171609</v>
          </cell>
          <cell r="J246">
            <v>94484.462918742909</v>
          </cell>
          <cell r="K246">
            <v>600352.13541702693</v>
          </cell>
          <cell r="L246">
            <v>477759.67249828391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3176221.8934911238</v>
          </cell>
          <cell r="F247">
            <v>3876409.9751191698</v>
          </cell>
          <cell r="G247">
            <v>700188.081628046</v>
          </cell>
          <cell r="H247">
            <v>20963.064497041418</v>
          </cell>
          <cell r="I247">
            <v>25584.305835786519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25584.305835786519</v>
          </cell>
          <cell r="P247">
            <v>4621.2413387451052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13293131.474208251</v>
          </cell>
          <cell r="H248">
            <v>842288.89115779812</v>
          </cell>
          <cell r="I248">
            <v>930023.55888757249</v>
          </cell>
          <cell r="J248">
            <v>87734.667729774374</v>
          </cell>
          <cell r="K248">
            <v>557251.108842202</v>
          </cell>
          <cell r="L248">
            <v>467369.44111242751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240802422.34517351</v>
          </cell>
          <cell r="F249">
            <v>253143884.33511901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81453.649133640341</v>
          </cell>
          <cell r="K249">
            <v>946328.01252185483</v>
          </cell>
          <cell r="L249">
            <v>891954.36338821449</v>
          </cell>
          <cell r="M249">
            <v>-54373.649133640341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65248861.551512577</v>
          </cell>
          <cell r="F250">
            <v>74438993.018691599</v>
          </cell>
          <cell r="G250">
            <v>9190131.4671790227</v>
          </cell>
          <cell r="H250">
            <v>430642.486239983</v>
          </cell>
          <cell r="I250">
            <v>491297.35392336454</v>
          </cell>
          <cell r="J250">
            <v>60654.867683381541</v>
          </cell>
          <cell r="K250">
            <v>1288839.513760017</v>
          </cell>
          <cell r="L250">
            <v>1324845.6460766355</v>
          </cell>
          <cell r="M250">
            <v>36006.132316618459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368194784.61516041</v>
          </cell>
          <cell r="F251">
            <v>438773183.94360203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63183896.345531002</v>
          </cell>
          <cell r="G252">
            <v>9944792.9315491319</v>
          </cell>
          <cell r="H252">
            <v>351378.08253228036</v>
          </cell>
          <cell r="I252">
            <v>417013.71588050463</v>
          </cell>
          <cell r="J252">
            <v>65635.633348224277</v>
          </cell>
          <cell r="K252">
            <v>461488.9174677197</v>
          </cell>
          <cell r="L252">
            <v>384231.28411949537</v>
          </cell>
          <cell r="M252">
            <v>-77257.633348224335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395609419.86747003</v>
          </cell>
          <cell r="G253">
            <v>61671187.393243194</v>
          </cell>
          <cell r="H253">
            <v>2203992.3343298971</v>
          </cell>
          <cell r="I253">
            <v>2611022.1711253016</v>
          </cell>
          <cell r="J253">
            <v>407029.83679540455</v>
          </cell>
          <cell r="K253">
            <v>1261187.6656701029</v>
          </cell>
          <cell r="L253">
            <v>875820.82887469837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238224405.16201299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140820809.47668201</v>
          </cell>
          <cell r="G255">
            <v>16569620.604183435</v>
          </cell>
          <cell r="H255">
            <v>820057.84655849054</v>
          </cell>
          <cell r="I255">
            <v>929417.34254610119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29970065.010660239</v>
          </cell>
          <cell r="F256">
            <v>35527729.1063338</v>
          </cell>
          <cell r="G256">
            <v>5557664.0956735611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596812.57092964242</v>
          </cell>
          <cell r="L256">
            <v>550476.98789819691</v>
          </cell>
          <cell r="M256">
            <v>-46335.583031445509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86858295.160173893</v>
          </cell>
          <cell r="F257">
            <v>92237860.148890704</v>
          </cell>
          <cell r="G257">
            <v>5379564.9887168109</v>
          </cell>
          <cell r="H257">
            <v>573264.74805714772</v>
          </cell>
          <cell r="I257">
            <v>608769.87698267866</v>
          </cell>
          <cell r="J257">
            <v>35505.128925530938</v>
          </cell>
          <cell r="K257">
            <v>107148.2519428524</v>
          </cell>
          <cell r="L257">
            <v>56780.123017321341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195129621.30069101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378688914.66807503</v>
          </cell>
          <cell r="G259">
            <v>47126018.406272471</v>
          </cell>
          <cell r="H259">
            <v>2188315.115327897</v>
          </cell>
          <cell r="I259">
            <v>2499346.8368092952</v>
          </cell>
          <cell r="J259">
            <v>311031.72148139821</v>
          </cell>
          <cell r="K259">
            <v>4866704.8846721034</v>
          </cell>
          <cell r="L259">
            <v>4557088.1631907048</v>
          </cell>
          <cell r="M259">
            <v>-309616.72148139868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77594743.538641676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537654.50310118927</v>
          </cell>
          <cell r="J260">
            <v>25529.195746154233</v>
          </cell>
          <cell r="K260">
            <v>536101.69264496502</v>
          </cell>
          <cell r="L260">
            <v>568770.49689881073</v>
          </cell>
          <cell r="M260">
            <v>32668.804253845708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35558892.833774693</v>
          </cell>
          <cell r="F261">
            <v>39600916.720129304</v>
          </cell>
          <cell r="G261">
            <v>4042023.8863546103</v>
          </cell>
          <cell r="H261">
            <v>234688.69270291299</v>
          </cell>
          <cell r="I261">
            <v>261366.05035285337</v>
          </cell>
          <cell r="J261">
            <v>26677.357649940386</v>
          </cell>
          <cell r="K261">
            <v>653541.30729708704</v>
          </cell>
          <cell r="L261">
            <v>613819.94964714663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5910417.2446808508</v>
          </cell>
          <cell r="F262">
            <v>6090212.4451718498</v>
          </cell>
          <cell r="G262">
            <v>179795.20049099904</v>
          </cell>
          <cell r="H262">
            <v>39008.753814893615</v>
          </cell>
          <cell r="I262">
            <v>40195.402138134203</v>
          </cell>
          <cell r="J262">
            <v>1186.6483232405881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7480.4021381342027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90792881.569226936</v>
          </cell>
          <cell r="F263">
            <v>102077949.015452</v>
          </cell>
          <cell r="G263">
            <v>11285067.446225062</v>
          </cell>
          <cell r="H263">
            <v>599233.01835689775</v>
          </cell>
          <cell r="I263">
            <v>673714.46350198321</v>
          </cell>
          <cell r="J263">
            <v>74481.445145085454</v>
          </cell>
          <cell r="K263">
            <v>500914.98164310225</v>
          </cell>
          <cell r="L263">
            <v>472007.53649801679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91513300.113327041</v>
          </cell>
          <cell r="F264">
            <v>97119705.254195198</v>
          </cell>
          <cell r="G264">
            <v>5606405.1408681571</v>
          </cell>
          <cell r="H264">
            <v>603987.78074795846</v>
          </cell>
          <cell r="I264">
            <v>640990.05467768828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75311621.570938513</v>
          </cell>
          <cell r="F265">
            <v>79818945.690647498</v>
          </cell>
          <cell r="G265">
            <v>4507324.1197089851</v>
          </cell>
          <cell r="H265">
            <v>497056.70236819418</v>
          </cell>
          <cell r="I265">
            <v>526805.04155827349</v>
          </cell>
          <cell r="J265">
            <v>29748.339190079307</v>
          </cell>
          <cell r="K265">
            <v>320878.29763180582</v>
          </cell>
          <cell r="L265">
            <v>313629.95844172651</v>
          </cell>
          <cell r="M265">
            <v>-7248.3391900793067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192598944.55750489</v>
          </cell>
          <cell r="F266">
            <v>224178564.26305601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208425.49005663721</v>
          </cell>
          <cell r="K266">
            <v>1234929.9659204679</v>
          </cell>
          <cell r="L266">
            <v>932023.47586383042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875062.33885514457</v>
          </cell>
          <cell r="I267">
            <v>962302.63616428257</v>
          </cell>
          <cell r="J267">
            <v>87240.297309137997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5952043.0905208793</v>
          </cell>
          <cell r="I268">
            <v>7071256.3657247806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9348154.8714596909</v>
          </cell>
          <cell r="F269">
            <v>15989939.1985019</v>
          </cell>
          <cell r="G269">
            <v>6641784.327042209</v>
          </cell>
          <cell r="H269">
            <v>61697.822151633962</v>
          </cell>
          <cell r="I269">
            <v>105533.59871011252</v>
          </cell>
          <cell r="J269">
            <v>43835.776558478559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750097037.34433126</v>
          </cell>
          <cell r="F270">
            <v>821678797.85067904</v>
          </cell>
          <cell r="G270">
            <v>71581760.506347775</v>
          </cell>
          <cell r="H270">
            <v>4950640.4464725861</v>
          </cell>
          <cell r="I270">
            <v>5423080.065814482</v>
          </cell>
          <cell r="J270">
            <v>472439.61934189592</v>
          </cell>
          <cell r="K270">
            <v>0</v>
          </cell>
          <cell r="L270">
            <v>0</v>
          </cell>
          <cell r="M270">
            <v>0</v>
          </cell>
          <cell r="N270">
            <v>564209.44647258613</v>
          </cell>
          <cell r="O270">
            <v>951415.06581448205</v>
          </cell>
          <cell r="P270">
            <v>387205.61934189592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130114747.75637101</v>
          </cell>
          <cell r="G271">
            <v>15104331.832003161</v>
          </cell>
          <cell r="H271">
            <v>759068.74510082777</v>
          </cell>
          <cell r="I271">
            <v>858757.33519204857</v>
          </cell>
          <cell r="J271">
            <v>99688.590091220802</v>
          </cell>
          <cell r="K271">
            <v>138789.25489917235</v>
          </cell>
          <cell r="L271">
            <v>77845.664807951427</v>
          </cell>
          <cell r="M271">
            <v>-60943.590091220918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73196682063.334457</v>
          </cell>
          <cell r="F272">
            <v>83745624038.291611</v>
          </cell>
          <cell r="G272">
            <v>10548941974.957155</v>
          </cell>
          <cell r="H272">
            <v>483098101.6180076</v>
          </cell>
          <cell r="I272">
            <v>552721118.65272427</v>
          </cell>
          <cell r="J272">
            <v>69623017.034717157</v>
          </cell>
          <cell r="K272">
            <v>427121274.66500413</v>
          </cell>
          <cell r="L272">
            <v>390821311.34998566</v>
          </cell>
          <cell r="M272">
            <v>-36299963.315018691</v>
          </cell>
          <cell r="N272">
            <v>28963331.283011734</v>
          </cell>
          <cell r="O272">
            <v>46891421.769510254</v>
          </cell>
          <cell r="P272">
            <v>17928090.486498538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bout and Orford Data"/>
      <sheetName val="TOC"/>
      <sheetName val="Student Cost Basis"/>
      <sheetName val="FY23 vs. FY24 Town Enroll"/>
      <sheetName val="FY23 vs. FY24 F&amp;R Trend"/>
      <sheetName val="FY23 Vs FY24 Enroll Split"/>
      <sheetName val="FY23 Vs FY24 F&amp;R Split"/>
      <sheetName val="EOY Data FY22-23"/>
      <sheetName val="EOY Data for Splits FY2022-23"/>
      <sheetName val="Extraordinary Needs Aid FY 25"/>
      <sheetName val="Splits Towns ADM-DATA"/>
      <sheetName val="EVALS FROM DRA FY25 warrant"/>
      <sheetName val="FY2025 Muni Rpt"/>
      <sheetName val="FY25-DRA-split totals"/>
      <sheetName val="FY25 Muni Rpt by SD"/>
      <sheetName val="Grant By SD"/>
      <sheetName val="SB420"/>
      <sheetName val="Sep2022AdeqAid Disb"/>
      <sheetName val="Nov2021AdeqAid Disb "/>
      <sheetName val="Jan2022AdeqAid Disb "/>
      <sheetName val="FY20 Est vs 3-4-19"/>
    </sheetNames>
    <sheetDataSet>
      <sheetData sheetId="0"/>
      <sheetData sheetId="1"/>
      <sheetData sheetId="2">
        <row r="8">
          <cell r="E8">
            <v>4182</v>
          </cell>
        </row>
        <row r="11">
          <cell r="E11">
            <v>2346</v>
          </cell>
        </row>
        <row r="14">
          <cell r="E14">
            <v>816</v>
          </cell>
        </row>
        <row r="17">
          <cell r="E17">
            <v>2142</v>
          </cell>
        </row>
      </sheetData>
      <sheetData sheetId="3"/>
      <sheetData sheetId="4"/>
      <sheetData sheetId="5"/>
      <sheetData sheetId="6"/>
      <sheetData sheetId="7">
        <row r="7">
          <cell r="A7">
            <v>5</v>
          </cell>
          <cell r="B7" t="str">
            <v>Albany</v>
          </cell>
        </row>
        <row r="8">
          <cell r="A8">
            <v>7</v>
          </cell>
          <cell r="B8" t="str">
            <v>Alexandria</v>
          </cell>
        </row>
        <row r="9">
          <cell r="A9">
            <v>9</v>
          </cell>
          <cell r="B9" t="str">
            <v>Allenstown</v>
          </cell>
        </row>
        <row r="10">
          <cell r="A10">
            <v>11</v>
          </cell>
          <cell r="B10" t="str">
            <v>Alstead</v>
          </cell>
        </row>
        <row r="11">
          <cell r="A11">
            <v>15</v>
          </cell>
          <cell r="B11" t="str">
            <v>Alton</v>
          </cell>
        </row>
        <row r="12">
          <cell r="A12">
            <v>17</v>
          </cell>
          <cell r="B12" t="str">
            <v>Amherst</v>
          </cell>
        </row>
        <row r="13">
          <cell r="A13">
            <v>19</v>
          </cell>
          <cell r="B13" t="str">
            <v>Andover</v>
          </cell>
        </row>
        <row r="14">
          <cell r="A14">
            <v>21</v>
          </cell>
          <cell r="B14" t="str">
            <v>Antrim</v>
          </cell>
        </row>
        <row r="15">
          <cell r="A15">
            <v>23</v>
          </cell>
          <cell r="B15" t="str">
            <v>Ashland</v>
          </cell>
        </row>
        <row r="16">
          <cell r="A16">
            <v>27</v>
          </cell>
          <cell r="B16" t="str">
            <v>Atkinson</v>
          </cell>
        </row>
        <row r="17">
          <cell r="A17">
            <v>29</v>
          </cell>
          <cell r="B17" t="str">
            <v>Auburn</v>
          </cell>
        </row>
        <row r="18">
          <cell r="A18">
            <v>31</v>
          </cell>
          <cell r="B18" t="str">
            <v>Barnstead</v>
          </cell>
        </row>
        <row r="19">
          <cell r="A19">
            <v>33</v>
          </cell>
          <cell r="B19" t="str">
            <v>Barrington</v>
          </cell>
        </row>
        <row r="20">
          <cell r="A20">
            <v>35</v>
          </cell>
          <cell r="B20" t="str">
            <v>Bartlett</v>
          </cell>
        </row>
        <row r="21">
          <cell r="A21">
            <v>39</v>
          </cell>
          <cell r="B21" t="str">
            <v>Bath</v>
          </cell>
        </row>
        <row r="22">
          <cell r="A22">
            <v>41</v>
          </cell>
          <cell r="B22" t="str">
            <v>Bedford</v>
          </cell>
        </row>
        <row r="23">
          <cell r="A23">
            <v>43</v>
          </cell>
          <cell r="B23" t="str">
            <v>Belmont</v>
          </cell>
        </row>
        <row r="24">
          <cell r="A24">
            <v>45</v>
          </cell>
          <cell r="B24" t="str">
            <v>Bennington</v>
          </cell>
        </row>
        <row r="25">
          <cell r="A25">
            <v>47</v>
          </cell>
          <cell r="B25" t="str">
            <v>Benton</v>
          </cell>
        </row>
        <row r="26">
          <cell r="A26">
            <v>51</v>
          </cell>
          <cell r="B26" t="str">
            <v>Berlin</v>
          </cell>
        </row>
        <row r="27">
          <cell r="A27">
            <v>53</v>
          </cell>
          <cell r="B27" t="str">
            <v>Bethlehem</v>
          </cell>
        </row>
        <row r="28">
          <cell r="A28">
            <v>55</v>
          </cell>
          <cell r="B28" t="str">
            <v>Boscawen</v>
          </cell>
        </row>
        <row r="29">
          <cell r="A29">
            <v>57</v>
          </cell>
          <cell r="B29" t="str">
            <v>Bow</v>
          </cell>
        </row>
        <row r="30">
          <cell r="A30">
            <v>59</v>
          </cell>
          <cell r="B30" t="str">
            <v>Bradford</v>
          </cell>
        </row>
        <row r="31">
          <cell r="A31">
            <v>63</v>
          </cell>
          <cell r="B31" t="str">
            <v>Brentwood</v>
          </cell>
        </row>
        <row r="32">
          <cell r="A32">
            <v>65</v>
          </cell>
          <cell r="B32" t="str">
            <v>Bridgewater</v>
          </cell>
        </row>
        <row r="33">
          <cell r="A33">
            <v>67</v>
          </cell>
          <cell r="B33" t="str">
            <v>Bristol</v>
          </cell>
        </row>
        <row r="34">
          <cell r="A34">
            <v>69</v>
          </cell>
          <cell r="B34" t="str">
            <v>Brookfield</v>
          </cell>
        </row>
        <row r="35">
          <cell r="A35">
            <v>71</v>
          </cell>
          <cell r="B35" t="str">
            <v>Brookline</v>
          </cell>
        </row>
        <row r="36">
          <cell r="A36">
            <v>73</v>
          </cell>
          <cell r="B36" t="str">
            <v>Cambridge</v>
          </cell>
        </row>
        <row r="37">
          <cell r="A37">
            <v>75</v>
          </cell>
          <cell r="B37" t="str">
            <v>Campton</v>
          </cell>
        </row>
        <row r="38">
          <cell r="A38">
            <v>77</v>
          </cell>
          <cell r="B38" t="str">
            <v>Canaan</v>
          </cell>
        </row>
        <row r="39">
          <cell r="A39">
            <v>79</v>
          </cell>
          <cell r="B39" t="str">
            <v>Candia</v>
          </cell>
        </row>
        <row r="40">
          <cell r="A40">
            <v>81</v>
          </cell>
          <cell r="B40" t="str">
            <v>Canterbury</v>
          </cell>
        </row>
        <row r="41">
          <cell r="A41">
            <v>83</v>
          </cell>
          <cell r="B41" t="str">
            <v>Carroll</v>
          </cell>
        </row>
        <row r="42">
          <cell r="A42">
            <v>87</v>
          </cell>
          <cell r="B42" t="str">
            <v>Center Harbor</v>
          </cell>
        </row>
        <row r="43">
          <cell r="A43">
            <v>89</v>
          </cell>
          <cell r="B43" t="str">
            <v>Charlestown</v>
          </cell>
        </row>
        <row r="44">
          <cell r="A44">
            <v>91</v>
          </cell>
          <cell r="B44" t="str">
            <v>Chatham</v>
          </cell>
        </row>
        <row r="45">
          <cell r="A45">
            <v>93</v>
          </cell>
          <cell r="B45" t="str">
            <v>Chester</v>
          </cell>
        </row>
        <row r="46">
          <cell r="A46">
            <v>95</v>
          </cell>
          <cell r="B46" t="str">
            <v>Chesterfield</v>
          </cell>
        </row>
        <row r="47">
          <cell r="A47">
            <v>99</v>
          </cell>
          <cell r="B47" t="str">
            <v>Chichester</v>
          </cell>
        </row>
        <row r="48">
          <cell r="A48">
            <v>101</v>
          </cell>
          <cell r="B48" t="str">
            <v>Claremont</v>
          </cell>
        </row>
        <row r="49">
          <cell r="A49">
            <v>103</v>
          </cell>
          <cell r="B49" t="str">
            <v>Clarksville</v>
          </cell>
        </row>
        <row r="50">
          <cell r="A50">
            <v>105</v>
          </cell>
          <cell r="B50" t="str">
            <v>Colebrook</v>
          </cell>
        </row>
        <row r="51">
          <cell r="A51">
            <v>107</v>
          </cell>
          <cell r="B51" t="str">
            <v>Columbia</v>
          </cell>
        </row>
        <row r="52">
          <cell r="A52">
            <v>111</v>
          </cell>
          <cell r="B52" t="str">
            <v>Concord</v>
          </cell>
        </row>
        <row r="53">
          <cell r="A53">
            <v>113</v>
          </cell>
          <cell r="B53" t="str">
            <v>Conway</v>
          </cell>
        </row>
        <row r="54">
          <cell r="A54">
            <v>115</v>
          </cell>
          <cell r="B54" t="str">
            <v>Cornish</v>
          </cell>
        </row>
        <row r="55">
          <cell r="A55">
            <v>117</v>
          </cell>
          <cell r="B55" t="str">
            <v>Croydon</v>
          </cell>
        </row>
        <row r="56">
          <cell r="A56">
            <v>119</v>
          </cell>
          <cell r="B56" t="str">
            <v>Dalton</v>
          </cell>
        </row>
        <row r="57">
          <cell r="A57">
            <v>123</v>
          </cell>
          <cell r="B57" t="str">
            <v>Danbury</v>
          </cell>
        </row>
        <row r="58">
          <cell r="A58">
            <v>125</v>
          </cell>
          <cell r="B58" t="str">
            <v>Danville</v>
          </cell>
        </row>
        <row r="59">
          <cell r="A59">
            <v>127</v>
          </cell>
          <cell r="B59" t="str">
            <v>Deerfield</v>
          </cell>
        </row>
        <row r="60">
          <cell r="A60">
            <v>129</v>
          </cell>
          <cell r="B60" t="str">
            <v>Deering</v>
          </cell>
        </row>
        <row r="61">
          <cell r="A61">
            <v>131</v>
          </cell>
          <cell r="B61" t="str">
            <v>Derry</v>
          </cell>
        </row>
        <row r="62">
          <cell r="A62">
            <v>133</v>
          </cell>
          <cell r="B62" t="str">
            <v>Dix's Grant</v>
          </cell>
        </row>
        <row r="63">
          <cell r="A63">
            <v>134</v>
          </cell>
          <cell r="B63" t="str">
            <v>Dixville</v>
          </cell>
        </row>
        <row r="64">
          <cell r="A64">
            <v>139</v>
          </cell>
          <cell r="B64" t="str">
            <v>Dorchester</v>
          </cell>
        </row>
        <row r="65">
          <cell r="A65">
            <v>141</v>
          </cell>
          <cell r="B65" t="str">
            <v>Dover</v>
          </cell>
        </row>
        <row r="66">
          <cell r="A66">
            <v>143</v>
          </cell>
          <cell r="B66" t="str">
            <v>Dublin</v>
          </cell>
        </row>
        <row r="67">
          <cell r="A67">
            <v>147</v>
          </cell>
          <cell r="B67" t="str">
            <v>Dummer</v>
          </cell>
        </row>
        <row r="68">
          <cell r="A68">
            <v>149</v>
          </cell>
          <cell r="B68" t="str">
            <v>Dunbarton</v>
          </cell>
        </row>
        <row r="69">
          <cell r="A69">
            <v>151</v>
          </cell>
          <cell r="B69" t="str">
            <v>Durham</v>
          </cell>
        </row>
        <row r="70">
          <cell r="A70">
            <v>153</v>
          </cell>
          <cell r="B70" t="str">
            <v>East Kingston</v>
          </cell>
        </row>
        <row r="71">
          <cell r="A71">
            <v>155</v>
          </cell>
          <cell r="B71" t="str">
            <v>Easton</v>
          </cell>
        </row>
        <row r="72">
          <cell r="A72">
            <v>159</v>
          </cell>
          <cell r="B72" t="str">
            <v>Eaton</v>
          </cell>
        </row>
        <row r="73">
          <cell r="A73">
            <v>161</v>
          </cell>
          <cell r="B73" t="str">
            <v>Effingham</v>
          </cell>
        </row>
        <row r="74">
          <cell r="A74">
            <v>162</v>
          </cell>
          <cell r="B74" t="str">
            <v>Ellsworth</v>
          </cell>
        </row>
        <row r="75">
          <cell r="A75">
            <v>163</v>
          </cell>
          <cell r="B75" t="str">
            <v>Enfield</v>
          </cell>
        </row>
        <row r="76">
          <cell r="A76">
            <v>165</v>
          </cell>
          <cell r="B76" t="str">
            <v>Epping</v>
          </cell>
        </row>
        <row r="77">
          <cell r="A77">
            <v>167</v>
          </cell>
          <cell r="B77" t="str">
            <v>Epsom</v>
          </cell>
        </row>
        <row r="78">
          <cell r="A78">
            <v>171</v>
          </cell>
          <cell r="B78" t="str">
            <v>Errol</v>
          </cell>
        </row>
        <row r="79">
          <cell r="A79">
            <v>173</v>
          </cell>
          <cell r="B79" t="str">
            <v>Exeter</v>
          </cell>
        </row>
        <row r="80">
          <cell r="A80">
            <v>175</v>
          </cell>
          <cell r="B80" t="str">
            <v>Farmington</v>
          </cell>
        </row>
        <row r="81">
          <cell r="A81">
            <v>177</v>
          </cell>
          <cell r="B81" t="str">
            <v>Fitzwilliam</v>
          </cell>
        </row>
        <row r="82">
          <cell r="A82">
            <v>179</v>
          </cell>
          <cell r="B82" t="str">
            <v>Francestown</v>
          </cell>
        </row>
        <row r="83">
          <cell r="A83">
            <v>183</v>
          </cell>
          <cell r="B83" t="str">
            <v>Franconia</v>
          </cell>
        </row>
        <row r="84">
          <cell r="A84">
            <v>185</v>
          </cell>
          <cell r="B84" t="str">
            <v>Franklin</v>
          </cell>
        </row>
        <row r="85">
          <cell r="A85">
            <v>187</v>
          </cell>
          <cell r="B85" t="str">
            <v>Freedom</v>
          </cell>
        </row>
        <row r="86">
          <cell r="A86">
            <v>189</v>
          </cell>
          <cell r="B86" t="str">
            <v>Fremont</v>
          </cell>
        </row>
        <row r="87">
          <cell r="A87">
            <v>191</v>
          </cell>
          <cell r="B87" t="str">
            <v>Gilford</v>
          </cell>
        </row>
        <row r="88">
          <cell r="A88">
            <v>195</v>
          </cell>
          <cell r="B88" t="str">
            <v>Gilmanton</v>
          </cell>
        </row>
        <row r="89">
          <cell r="A89">
            <v>197</v>
          </cell>
          <cell r="B89" t="str">
            <v>Gilsum</v>
          </cell>
        </row>
        <row r="90">
          <cell r="A90">
            <v>199</v>
          </cell>
          <cell r="B90" t="str">
            <v>Goffstown</v>
          </cell>
        </row>
        <row r="91">
          <cell r="A91">
            <v>201</v>
          </cell>
          <cell r="B91" t="str">
            <v>Gorham</v>
          </cell>
        </row>
        <row r="92">
          <cell r="A92">
            <v>203</v>
          </cell>
          <cell r="B92" t="str">
            <v>Goshen</v>
          </cell>
        </row>
        <row r="93">
          <cell r="A93">
            <v>209</v>
          </cell>
          <cell r="B93" t="str">
            <v>Grafton</v>
          </cell>
        </row>
        <row r="94">
          <cell r="A94">
            <v>211</v>
          </cell>
          <cell r="B94" t="str">
            <v>Grantham</v>
          </cell>
        </row>
        <row r="95">
          <cell r="A95">
            <v>213</v>
          </cell>
          <cell r="B95" t="str">
            <v>Greenfield</v>
          </cell>
        </row>
        <row r="96">
          <cell r="A96">
            <v>215</v>
          </cell>
          <cell r="B96" t="str">
            <v>Greenland</v>
          </cell>
        </row>
        <row r="97">
          <cell r="A97">
            <v>219</v>
          </cell>
          <cell r="B97" t="str">
            <v>Greenville</v>
          </cell>
        </row>
        <row r="98">
          <cell r="A98">
            <v>221</v>
          </cell>
          <cell r="B98" t="str">
            <v>Groton</v>
          </cell>
        </row>
        <row r="99">
          <cell r="A99">
            <v>222</v>
          </cell>
          <cell r="B99" t="str">
            <v>Hale's Location</v>
          </cell>
        </row>
        <row r="100">
          <cell r="A100">
            <v>223</v>
          </cell>
          <cell r="B100" t="str">
            <v>Hampstead</v>
          </cell>
        </row>
        <row r="101">
          <cell r="A101">
            <v>225</v>
          </cell>
          <cell r="B101" t="str">
            <v>Hampton</v>
          </cell>
        </row>
        <row r="102">
          <cell r="A102">
            <v>227</v>
          </cell>
          <cell r="B102" t="str">
            <v>Hampton Falls</v>
          </cell>
        </row>
        <row r="103">
          <cell r="A103">
            <v>231</v>
          </cell>
          <cell r="B103" t="str">
            <v>Hancock</v>
          </cell>
        </row>
        <row r="104">
          <cell r="A104">
            <v>233</v>
          </cell>
          <cell r="B104" t="str">
            <v>Hanover</v>
          </cell>
        </row>
        <row r="105">
          <cell r="A105">
            <v>235</v>
          </cell>
          <cell r="B105" t="str">
            <v>Harrisville</v>
          </cell>
        </row>
        <row r="106">
          <cell r="A106">
            <v>236</v>
          </cell>
          <cell r="B106" t="str">
            <v>Hart's Location</v>
          </cell>
        </row>
        <row r="107">
          <cell r="A107">
            <v>238</v>
          </cell>
          <cell r="B107" t="str">
            <v>Haverhill</v>
          </cell>
        </row>
        <row r="108">
          <cell r="A108">
            <v>243</v>
          </cell>
          <cell r="B108" t="str">
            <v>Hebron</v>
          </cell>
        </row>
        <row r="109">
          <cell r="A109">
            <v>245</v>
          </cell>
          <cell r="B109" t="str">
            <v>Henniker</v>
          </cell>
        </row>
        <row r="110">
          <cell r="A110">
            <v>247</v>
          </cell>
          <cell r="B110" t="str">
            <v>Hill</v>
          </cell>
        </row>
        <row r="111">
          <cell r="A111">
            <v>249</v>
          </cell>
          <cell r="B111" t="str">
            <v>Hillsboro</v>
          </cell>
        </row>
        <row r="112">
          <cell r="A112">
            <v>255</v>
          </cell>
          <cell r="B112" t="str">
            <v>Hinsdale</v>
          </cell>
        </row>
        <row r="113">
          <cell r="A113">
            <v>257</v>
          </cell>
          <cell r="B113" t="str">
            <v>Holderness</v>
          </cell>
        </row>
        <row r="114">
          <cell r="A114">
            <v>259</v>
          </cell>
          <cell r="B114" t="str">
            <v>Hollis</v>
          </cell>
        </row>
        <row r="115">
          <cell r="A115">
            <v>261</v>
          </cell>
          <cell r="B115" t="str">
            <v>Hooksett</v>
          </cell>
        </row>
        <row r="116">
          <cell r="A116">
            <v>263</v>
          </cell>
          <cell r="B116" t="str">
            <v>Hopkinton</v>
          </cell>
        </row>
        <row r="117">
          <cell r="A117">
            <v>267</v>
          </cell>
          <cell r="B117" t="str">
            <v>Hudson</v>
          </cell>
        </row>
        <row r="118">
          <cell r="A118">
            <v>271</v>
          </cell>
          <cell r="B118" t="str">
            <v>Jackson</v>
          </cell>
        </row>
        <row r="119">
          <cell r="A119">
            <v>273</v>
          </cell>
          <cell r="B119" t="str">
            <v>Jaffrey</v>
          </cell>
        </row>
        <row r="120">
          <cell r="A120">
            <v>275</v>
          </cell>
          <cell r="B120" t="str">
            <v>Jefferson</v>
          </cell>
        </row>
        <row r="121">
          <cell r="A121">
            <v>279</v>
          </cell>
          <cell r="B121" t="str">
            <v>Keene</v>
          </cell>
        </row>
        <row r="122">
          <cell r="A122">
            <v>281</v>
          </cell>
          <cell r="B122" t="str">
            <v>Kensington</v>
          </cell>
        </row>
        <row r="123">
          <cell r="A123">
            <v>283</v>
          </cell>
          <cell r="B123" t="str">
            <v>Kingston</v>
          </cell>
        </row>
        <row r="124">
          <cell r="A124">
            <v>285</v>
          </cell>
          <cell r="B124" t="str">
            <v>Laconia</v>
          </cell>
        </row>
        <row r="125">
          <cell r="A125">
            <v>287</v>
          </cell>
          <cell r="B125" t="str">
            <v>Lancaster</v>
          </cell>
        </row>
        <row r="126">
          <cell r="A126">
            <v>291</v>
          </cell>
          <cell r="B126" t="str">
            <v>Landaff</v>
          </cell>
        </row>
        <row r="127">
          <cell r="A127">
            <v>293</v>
          </cell>
          <cell r="B127" t="str">
            <v>Langdon</v>
          </cell>
        </row>
        <row r="128">
          <cell r="A128">
            <v>295</v>
          </cell>
          <cell r="B128" t="str">
            <v>Lebanon</v>
          </cell>
        </row>
        <row r="129">
          <cell r="A129">
            <v>297</v>
          </cell>
          <cell r="B129" t="str">
            <v>Lee</v>
          </cell>
        </row>
        <row r="130">
          <cell r="A130">
            <v>299</v>
          </cell>
          <cell r="B130" t="str">
            <v>Lempster</v>
          </cell>
        </row>
        <row r="131">
          <cell r="A131">
            <v>303</v>
          </cell>
          <cell r="B131" t="str">
            <v>Lincoln</v>
          </cell>
        </row>
        <row r="132">
          <cell r="A132">
            <v>311</v>
          </cell>
          <cell r="B132" t="str">
            <v>Lisbon</v>
          </cell>
        </row>
        <row r="133">
          <cell r="A133">
            <v>315</v>
          </cell>
          <cell r="B133" t="str">
            <v>Litchfield</v>
          </cell>
        </row>
        <row r="134">
          <cell r="A134">
            <v>317</v>
          </cell>
          <cell r="B134" t="str">
            <v>Littleton</v>
          </cell>
        </row>
        <row r="135">
          <cell r="A135">
            <v>319</v>
          </cell>
          <cell r="B135" t="str">
            <v>Londonderry</v>
          </cell>
        </row>
        <row r="136">
          <cell r="A136">
            <v>321</v>
          </cell>
          <cell r="B136" t="str">
            <v>Loudon</v>
          </cell>
        </row>
        <row r="137">
          <cell r="A137">
            <v>323</v>
          </cell>
          <cell r="B137" t="str">
            <v>Lyman</v>
          </cell>
        </row>
        <row r="138">
          <cell r="A138">
            <v>327</v>
          </cell>
          <cell r="B138" t="str">
            <v>Lyme</v>
          </cell>
        </row>
        <row r="139">
          <cell r="A139">
            <v>329</v>
          </cell>
          <cell r="B139" t="str">
            <v>Lyndeborough</v>
          </cell>
        </row>
        <row r="140">
          <cell r="A140">
            <v>331</v>
          </cell>
          <cell r="B140" t="str">
            <v>Madbury</v>
          </cell>
        </row>
        <row r="141">
          <cell r="A141">
            <v>333</v>
          </cell>
          <cell r="B141" t="str">
            <v>Madison</v>
          </cell>
        </row>
        <row r="142">
          <cell r="A142">
            <v>335</v>
          </cell>
          <cell r="B142" t="str">
            <v>Manchester</v>
          </cell>
        </row>
        <row r="143">
          <cell r="A143">
            <v>339</v>
          </cell>
          <cell r="B143" t="str">
            <v>Marlborough</v>
          </cell>
        </row>
        <row r="144">
          <cell r="A144">
            <v>341</v>
          </cell>
          <cell r="B144" t="str">
            <v>Marlow</v>
          </cell>
        </row>
        <row r="145">
          <cell r="A145">
            <v>344</v>
          </cell>
          <cell r="B145" t="str">
            <v>Martin's Location</v>
          </cell>
        </row>
        <row r="146">
          <cell r="A146">
            <v>345</v>
          </cell>
          <cell r="B146" t="str">
            <v>Mason</v>
          </cell>
        </row>
        <row r="147">
          <cell r="A147">
            <v>347</v>
          </cell>
          <cell r="B147" t="str">
            <v>Meredith</v>
          </cell>
        </row>
        <row r="148">
          <cell r="A148">
            <v>351</v>
          </cell>
          <cell r="B148" t="str">
            <v>Merrimack</v>
          </cell>
        </row>
        <row r="149">
          <cell r="A149">
            <v>353</v>
          </cell>
          <cell r="B149" t="str">
            <v>Middleton</v>
          </cell>
        </row>
        <row r="150">
          <cell r="A150">
            <v>355</v>
          </cell>
          <cell r="B150" t="str">
            <v>Milan</v>
          </cell>
        </row>
        <row r="151">
          <cell r="A151">
            <v>357</v>
          </cell>
          <cell r="B151" t="str">
            <v>Milford</v>
          </cell>
        </row>
        <row r="152">
          <cell r="A152">
            <v>358</v>
          </cell>
          <cell r="B152" t="str">
            <v>Millsfield</v>
          </cell>
        </row>
        <row r="153">
          <cell r="A153">
            <v>359</v>
          </cell>
          <cell r="B153" t="str">
            <v>Milton</v>
          </cell>
        </row>
        <row r="154">
          <cell r="A154">
            <v>365</v>
          </cell>
          <cell r="B154" t="str">
            <v>Monroe</v>
          </cell>
        </row>
        <row r="155">
          <cell r="A155">
            <v>367</v>
          </cell>
          <cell r="B155" t="str">
            <v>Mont Vernon</v>
          </cell>
        </row>
        <row r="156">
          <cell r="A156">
            <v>369</v>
          </cell>
          <cell r="B156" t="str">
            <v>Moultonborough</v>
          </cell>
        </row>
        <row r="157">
          <cell r="A157">
            <v>371</v>
          </cell>
          <cell r="B157" t="str">
            <v>Nashua</v>
          </cell>
        </row>
        <row r="158">
          <cell r="A158">
            <v>375</v>
          </cell>
          <cell r="B158" t="str">
            <v>Nelson</v>
          </cell>
        </row>
        <row r="159">
          <cell r="A159">
            <v>377</v>
          </cell>
          <cell r="B159" t="str">
            <v>New Boston</v>
          </cell>
        </row>
        <row r="160">
          <cell r="A160">
            <v>379</v>
          </cell>
          <cell r="B160" t="str">
            <v>Newbury</v>
          </cell>
        </row>
        <row r="161">
          <cell r="A161">
            <v>381</v>
          </cell>
          <cell r="B161" t="str">
            <v>New Castle</v>
          </cell>
        </row>
        <row r="162">
          <cell r="A162">
            <v>383</v>
          </cell>
          <cell r="B162" t="str">
            <v>New Durham</v>
          </cell>
        </row>
        <row r="163">
          <cell r="A163">
            <v>387</v>
          </cell>
          <cell r="B163" t="str">
            <v>Newfields</v>
          </cell>
        </row>
        <row r="164">
          <cell r="A164">
            <v>389</v>
          </cell>
          <cell r="B164" t="str">
            <v>New Hampton</v>
          </cell>
        </row>
        <row r="165">
          <cell r="A165">
            <v>391</v>
          </cell>
          <cell r="B165" t="str">
            <v>Newington</v>
          </cell>
        </row>
        <row r="166">
          <cell r="A166">
            <v>393</v>
          </cell>
          <cell r="B166" t="str">
            <v>New Ipswich</v>
          </cell>
        </row>
        <row r="167">
          <cell r="A167">
            <v>395</v>
          </cell>
          <cell r="B167" t="str">
            <v>New London</v>
          </cell>
        </row>
        <row r="168">
          <cell r="A168">
            <v>399</v>
          </cell>
          <cell r="B168" t="str">
            <v>Newmarket</v>
          </cell>
        </row>
        <row r="169">
          <cell r="A169">
            <v>401</v>
          </cell>
          <cell r="B169" t="str">
            <v>Newport</v>
          </cell>
        </row>
        <row r="170">
          <cell r="A170">
            <v>403</v>
          </cell>
          <cell r="B170" t="str">
            <v>Newton</v>
          </cell>
        </row>
        <row r="171">
          <cell r="A171">
            <v>404</v>
          </cell>
          <cell r="B171" t="str">
            <v>Northfield</v>
          </cell>
        </row>
        <row r="172">
          <cell r="A172">
            <v>405</v>
          </cell>
          <cell r="B172" t="str">
            <v>North Hampton</v>
          </cell>
        </row>
        <row r="173">
          <cell r="A173">
            <v>407</v>
          </cell>
          <cell r="B173" t="str">
            <v>Northumberland</v>
          </cell>
        </row>
        <row r="174">
          <cell r="A174">
            <v>411</v>
          </cell>
          <cell r="B174" t="str">
            <v>Northwood</v>
          </cell>
        </row>
        <row r="175">
          <cell r="A175">
            <v>413</v>
          </cell>
          <cell r="B175" t="str">
            <v>Nottingham</v>
          </cell>
        </row>
        <row r="176">
          <cell r="A176">
            <v>414</v>
          </cell>
          <cell r="B176" t="str">
            <v>Odell</v>
          </cell>
        </row>
        <row r="177">
          <cell r="A177">
            <v>415</v>
          </cell>
          <cell r="B177" t="str">
            <v>Orange</v>
          </cell>
        </row>
        <row r="178">
          <cell r="A178">
            <v>419</v>
          </cell>
          <cell r="B178" t="str">
            <v>Ossipee</v>
          </cell>
        </row>
        <row r="179">
          <cell r="A179">
            <v>425</v>
          </cell>
          <cell r="B179" t="str">
            <v>Pelham</v>
          </cell>
        </row>
        <row r="180">
          <cell r="A180">
            <v>427</v>
          </cell>
          <cell r="B180" t="str">
            <v>Pembroke</v>
          </cell>
        </row>
        <row r="181">
          <cell r="A181">
            <v>429</v>
          </cell>
          <cell r="B181" t="str">
            <v>Penacook</v>
          </cell>
        </row>
        <row r="182">
          <cell r="A182">
            <v>431</v>
          </cell>
          <cell r="B182" t="str">
            <v>Peterborough</v>
          </cell>
        </row>
        <row r="183">
          <cell r="A183">
            <v>435</v>
          </cell>
          <cell r="B183" t="str">
            <v>Piermont</v>
          </cell>
        </row>
        <row r="184">
          <cell r="A184">
            <v>436</v>
          </cell>
          <cell r="B184" t="str">
            <v>Pinkham's Grant</v>
          </cell>
        </row>
        <row r="185">
          <cell r="A185">
            <v>437</v>
          </cell>
          <cell r="B185" t="str">
            <v>Pittsburg</v>
          </cell>
        </row>
        <row r="186">
          <cell r="A186">
            <v>439</v>
          </cell>
          <cell r="B186" t="str">
            <v>Pittsfield</v>
          </cell>
        </row>
        <row r="187">
          <cell r="A187">
            <v>441</v>
          </cell>
          <cell r="B187" t="str">
            <v>Plainfield</v>
          </cell>
        </row>
        <row r="188">
          <cell r="A188">
            <v>443</v>
          </cell>
          <cell r="B188" t="str">
            <v>Plaistow</v>
          </cell>
        </row>
        <row r="189">
          <cell r="A189">
            <v>447</v>
          </cell>
          <cell r="B189" t="str">
            <v>Plymouth</v>
          </cell>
        </row>
        <row r="190">
          <cell r="A190">
            <v>449</v>
          </cell>
          <cell r="B190" t="str">
            <v>Portsmouth</v>
          </cell>
        </row>
        <row r="191">
          <cell r="A191">
            <v>451</v>
          </cell>
          <cell r="B191" t="str">
            <v>Randolph</v>
          </cell>
        </row>
        <row r="192">
          <cell r="A192">
            <v>453</v>
          </cell>
          <cell r="B192" t="str">
            <v>Raymond</v>
          </cell>
        </row>
        <row r="193">
          <cell r="A193">
            <v>455</v>
          </cell>
          <cell r="B193" t="str">
            <v>Richmond</v>
          </cell>
        </row>
        <row r="194">
          <cell r="A194">
            <v>459</v>
          </cell>
          <cell r="B194" t="str">
            <v>Rindge</v>
          </cell>
        </row>
        <row r="195">
          <cell r="A195">
            <v>461</v>
          </cell>
          <cell r="B195" t="str">
            <v>Rochester</v>
          </cell>
        </row>
        <row r="196">
          <cell r="A196">
            <v>463</v>
          </cell>
          <cell r="B196" t="str">
            <v>Rollinsford</v>
          </cell>
        </row>
        <row r="197">
          <cell r="A197">
            <v>465</v>
          </cell>
          <cell r="B197" t="str">
            <v>Roxbury</v>
          </cell>
        </row>
        <row r="198">
          <cell r="A198">
            <v>467</v>
          </cell>
          <cell r="B198" t="str">
            <v>Rumney</v>
          </cell>
        </row>
        <row r="199">
          <cell r="A199">
            <v>471</v>
          </cell>
          <cell r="B199" t="str">
            <v>Rye</v>
          </cell>
        </row>
        <row r="200">
          <cell r="A200">
            <v>473</v>
          </cell>
          <cell r="B200" t="str">
            <v>Salem</v>
          </cell>
        </row>
        <row r="201">
          <cell r="A201">
            <v>475</v>
          </cell>
          <cell r="B201" t="str">
            <v>Salisbury</v>
          </cell>
        </row>
        <row r="202">
          <cell r="A202">
            <v>477</v>
          </cell>
          <cell r="B202" t="str">
            <v>Sanbornton</v>
          </cell>
        </row>
        <row r="203">
          <cell r="A203">
            <v>479</v>
          </cell>
          <cell r="B203" t="str">
            <v>Sandown</v>
          </cell>
        </row>
        <row r="204">
          <cell r="A204">
            <v>483</v>
          </cell>
          <cell r="B204" t="str">
            <v>Sandwich</v>
          </cell>
        </row>
        <row r="205">
          <cell r="A205">
            <v>485</v>
          </cell>
          <cell r="B205" t="str">
            <v>Seabrook</v>
          </cell>
        </row>
        <row r="206">
          <cell r="A206">
            <v>487</v>
          </cell>
          <cell r="B206" t="str">
            <v>Sharon</v>
          </cell>
        </row>
        <row r="207">
          <cell r="A207">
            <v>489</v>
          </cell>
          <cell r="B207" t="str">
            <v>Shelburne</v>
          </cell>
        </row>
        <row r="208">
          <cell r="A208">
            <v>491</v>
          </cell>
          <cell r="B208" t="str">
            <v>Somersworth</v>
          </cell>
        </row>
        <row r="209">
          <cell r="A209">
            <v>495</v>
          </cell>
          <cell r="B209" t="str">
            <v>South Hampton</v>
          </cell>
        </row>
        <row r="210">
          <cell r="A210">
            <v>497</v>
          </cell>
          <cell r="B210" t="str">
            <v>Springfield</v>
          </cell>
        </row>
        <row r="211">
          <cell r="A211">
            <v>499</v>
          </cell>
          <cell r="B211" t="str">
            <v>Stark</v>
          </cell>
        </row>
        <row r="212">
          <cell r="A212">
            <v>501</v>
          </cell>
          <cell r="B212" t="str">
            <v>Stewartstown</v>
          </cell>
        </row>
        <row r="213">
          <cell r="A213">
            <v>503</v>
          </cell>
          <cell r="B213" t="str">
            <v>Stoddard</v>
          </cell>
        </row>
        <row r="214">
          <cell r="A214">
            <v>507</v>
          </cell>
          <cell r="B214" t="str">
            <v>Strafford</v>
          </cell>
        </row>
        <row r="215">
          <cell r="A215">
            <v>509</v>
          </cell>
          <cell r="B215" t="str">
            <v>Stratford</v>
          </cell>
        </row>
        <row r="216">
          <cell r="A216">
            <v>511</v>
          </cell>
          <cell r="B216" t="str">
            <v>Stratham</v>
          </cell>
        </row>
        <row r="217">
          <cell r="A217">
            <v>512</v>
          </cell>
          <cell r="B217" t="str">
            <v>Sugar Hill</v>
          </cell>
        </row>
        <row r="218">
          <cell r="A218">
            <v>513</v>
          </cell>
          <cell r="B218" t="str">
            <v>Sullivan</v>
          </cell>
        </row>
        <row r="219">
          <cell r="A219">
            <v>514</v>
          </cell>
          <cell r="B219" t="str">
            <v>Success</v>
          </cell>
        </row>
        <row r="220">
          <cell r="A220">
            <v>515</v>
          </cell>
          <cell r="B220" t="str">
            <v>Sunapee</v>
          </cell>
        </row>
        <row r="221">
          <cell r="A221">
            <v>519</v>
          </cell>
          <cell r="B221" t="str">
            <v>Surry</v>
          </cell>
        </row>
        <row r="222">
          <cell r="A222">
            <v>521</v>
          </cell>
          <cell r="B222" t="str">
            <v>Sutton</v>
          </cell>
        </row>
        <row r="223">
          <cell r="A223">
            <v>523</v>
          </cell>
          <cell r="B223" t="str">
            <v>Swanzey</v>
          </cell>
        </row>
        <row r="224">
          <cell r="A224">
            <v>525</v>
          </cell>
          <cell r="B224" t="str">
            <v>Tamworth</v>
          </cell>
        </row>
        <row r="225">
          <cell r="A225">
            <v>527</v>
          </cell>
          <cell r="B225" t="str">
            <v>Temple</v>
          </cell>
        </row>
        <row r="226">
          <cell r="A226">
            <v>531</v>
          </cell>
          <cell r="B226" t="str">
            <v>Thornton</v>
          </cell>
        </row>
        <row r="227">
          <cell r="A227">
            <v>532</v>
          </cell>
          <cell r="B227" t="str">
            <v>Tilton</v>
          </cell>
        </row>
        <row r="228">
          <cell r="A228">
            <v>535</v>
          </cell>
          <cell r="B228" t="str">
            <v>Troy</v>
          </cell>
        </row>
        <row r="229">
          <cell r="A229">
            <v>537</v>
          </cell>
          <cell r="B229" t="str">
            <v>Tuftonboro</v>
          </cell>
        </row>
        <row r="230">
          <cell r="A230">
            <v>539</v>
          </cell>
          <cell r="B230" t="str">
            <v>Unity</v>
          </cell>
        </row>
        <row r="231">
          <cell r="A231">
            <v>543</v>
          </cell>
          <cell r="B231" t="str">
            <v>Wakefield</v>
          </cell>
        </row>
        <row r="232">
          <cell r="A232">
            <v>545</v>
          </cell>
          <cell r="B232" t="str">
            <v>Walpole</v>
          </cell>
        </row>
        <row r="233">
          <cell r="A233">
            <v>547</v>
          </cell>
          <cell r="B233" t="str">
            <v>Warner</v>
          </cell>
        </row>
        <row r="234">
          <cell r="A234">
            <v>549</v>
          </cell>
          <cell r="B234" t="str">
            <v>Warren</v>
          </cell>
        </row>
        <row r="235">
          <cell r="A235">
            <v>551</v>
          </cell>
          <cell r="B235" t="str">
            <v>Washington</v>
          </cell>
        </row>
        <row r="236">
          <cell r="A236">
            <v>553</v>
          </cell>
          <cell r="B236" t="str">
            <v>Waterville Valley</v>
          </cell>
        </row>
        <row r="237">
          <cell r="A237">
            <v>555</v>
          </cell>
          <cell r="B237" t="str">
            <v>Weare</v>
          </cell>
        </row>
        <row r="238">
          <cell r="A238">
            <v>557</v>
          </cell>
          <cell r="B238" t="str">
            <v>Webster</v>
          </cell>
        </row>
        <row r="239">
          <cell r="A239">
            <v>559</v>
          </cell>
          <cell r="B239" t="str">
            <v>Wentworth</v>
          </cell>
        </row>
        <row r="240">
          <cell r="A240">
            <v>561</v>
          </cell>
          <cell r="B240" t="str">
            <v>Wentworth's Location</v>
          </cell>
        </row>
        <row r="241">
          <cell r="A241">
            <v>563</v>
          </cell>
          <cell r="B241" t="str">
            <v>Westmoreland</v>
          </cell>
        </row>
        <row r="242">
          <cell r="A242">
            <v>567</v>
          </cell>
          <cell r="B242" t="str">
            <v>Whitefield</v>
          </cell>
        </row>
        <row r="243">
          <cell r="A243">
            <v>569</v>
          </cell>
          <cell r="B243" t="str">
            <v>Wilmot</v>
          </cell>
        </row>
        <row r="244">
          <cell r="A244">
            <v>571</v>
          </cell>
          <cell r="B244" t="str">
            <v>Wilton</v>
          </cell>
        </row>
        <row r="245">
          <cell r="A245">
            <v>573</v>
          </cell>
          <cell r="B245" t="str">
            <v>Winchester</v>
          </cell>
        </row>
        <row r="246">
          <cell r="A246">
            <v>575</v>
          </cell>
          <cell r="B246" t="str">
            <v>Windham</v>
          </cell>
        </row>
        <row r="247">
          <cell r="A247">
            <v>579</v>
          </cell>
          <cell r="B247" t="str">
            <v>Windsor</v>
          </cell>
        </row>
        <row r="248">
          <cell r="A248">
            <v>583</v>
          </cell>
          <cell r="B248" t="str">
            <v>Wolfeboro</v>
          </cell>
        </row>
        <row r="249">
          <cell r="A249">
            <v>585</v>
          </cell>
          <cell r="B249" t="str">
            <v>Woodstock</v>
          </cell>
        </row>
        <row r="250">
          <cell r="A250">
            <v>417</v>
          </cell>
        </row>
      </sheetData>
      <sheetData sheetId="8"/>
      <sheetData sheetId="9"/>
      <sheetData sheetId="10"/>
      <sheetData sheetId="11">
        <row r="9">
          <cell r="F9">
            <v>364350539.67968029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7D82-C5BC-4627-AF44-5DBD5165FED6}">
  <sheetPr>
    <tabColor rgb="FF00B050"/>
  </sheetPr>
  <dimension ref="A1:BG478"/>
  <sheetViews>
    <sheetView tabSelected="1" topLeftCell="D1" zoomScaleNormal="100" workbookViewId="0">
      <selection activeCell="D2" sqref="D2:E5"/>
    </sheetView>
  </sheetViews>
  <sheetFormatPr defaultColWidth="8.88671875" defaultRowHeight="15" x14ac:dyDescent="0.2"/>
  <cols>
    <col min="1" max="1" width="9.44140625" style="2" hidden="1" customWidth="1"/>
    <col min="2" max="2" width="4" style="2" hidden="1" customWidth="1"/>
    <col min="3" max="3" width="5.6640625" style="2" hidden="1" customWidth="1"/>
    <col min="4" max="4" width="6.44140625" style="2" customWidth="1"/>
    <col min="5" max="5" width="18.21875" style="2" customWidth="1"/>
    <col min="6" max="6" width="13.109375" style="2" bestFit="1" customWidth="1"/>
    <col min="7" max="7" width="11.6640625" style="2" bestFit="1" customWidth="1"/>
    <col min="8" max="8" width="9.44140625" bestFit="1" customWidth="1"/>
    <col min="9" max="9" width="13.21875" style="2" bestFit="1" customWidth="1"/>
    <col min="10" max="10" width="11.109375" style="2" customWidth="1"/>
    <col min="11" max="11" width="12.33203125" style="2" customWidth="1"/>
    <col min="12" max="12" width="11" style="140" customWidth="1"/>
    <col min="13" max="13" width="13.33203125" style="2" customWidth="1"/>
    <col min="14" max="14" width="12.5546875" style="2" customWidth="1"/>
    <col min="15" max="15" width="11.5546875" style="2" customWidth="1"/>
    <col min="16" max="16" width="15.109375" style="2" bestFit="1" customWidth="1"/>
    <col min="17" max="18" width="12.5546875" style="2" customWidth="1"/>
    <col min="19" max="19" width="12.44140625" style="2" customWidth="1"/>
    <col min="20" max="21" width="11.77734375" style="2" customWidth="1"/>
    <col min="22" max="22" width="15.109375" style="2" customWidth="1"/>
    <col min="23" max="23" width="20.77734375" style="147" customWidth="1"/>
    <col min="24" max="24" width="1.88671875" style="147" customWidth="1"/>
    <col min="25" max="25" width="18.5546875" style="2" customWidth="1"/>
    <col min="26" max="26" width="3.109375" style="2" customWidth="1"/>
    <col min="27" max="48" width="8.88671875" style="2"/>
    <col min="49" max="49" width="13.44140625" style="2" customWidth="1"/>
    <col min="50" max="16384" width="8.88671875" style="2"/>
  </cols>
  <sheetData>
    <row r="1" spans="1:59" ht="13.5" customHeight="1" thickBot="1" x14ac:dyDescent="0.25">
      <c r="A1" s="1"/>
      <c r="B1" s="1"/>
      <c r="C1" s="1"/>
      <c r="H1" s="2"/>
      <c r="L1" s="2"/>
      <c r="O1" s="57"/>
      <c r="W1" s="2"/>
      <c r="X1" s="2"/>
    </row>
    <row r="2" spans="1:59" ht="24.75" customHeight="1" x14ac:dyDescent="0.2">
      <c r="A2" s="3"/>
      <c r="B2" s="4"/>
      <c r="C2" s="4"/>
      <c r="D2" s="162" t="s">
        <v>0</v>
      </c>
      <c r="E2" s="163"/>
      <c r="F2" s="168" t="s">
        <v>1</v>
      </c>
      <c r="G2" s="169"/>
      <c r="H2" s="169"/>
      <c r="I2" s="169"/>
      <c r="J2" s="169"/>
      <c r="K2" s="169"/>
      <c r="L2" s="169"/>
      <c r="M2" s="169"/>
      <c r="N2" s="170"/>
      <c r="O2" s="171" t="s">
        <v>2</v>
      </c>
      <c r="P2" s="174" t="s">
        <v>3</v>
      </c>
      <c r="Q2" s="175"/>
      <c r="R2" s="176"/>
      <c r="S2" s="177" t="s">
        <v>4</v>
      </c>
      <c r="T2" s="151" t="s">
        <v>5</v>
      </c>
      <c r="U2" s="152"/>
      <c r="V2" s="153"/>
      <c r="W2" s="5" t="s">
        <v>6</v>
      </c>
      <c r="X2" s="6"/>
      <c r="Y2" s="7" t="s">
        <v>7</v>
      </c>
      <c r="Z2" s="8"/>
    </row>
    <row r="3" spans="1:59" ht="14.25" customHeight="1" x14ac:dyDescent="0.2">
      <c r="A3" s="9"/>
      <c r="D3" s="164"/>
      <c r="E3" s="165"/>
      <c r="F3" s="154" t="s">
        <v>8</v>
      </c>
      <c r="G3" s="155"/>
      <c r="H3" s="156" t="s">
        <v>9</v>
      </c>
      <c r="I3" s="157"/>
      <c r="J3" s="158" t="s">
        <v>10</v>
      </c>
      <c r="K3" s="159"/>
      <c r="L3" s="160" t="s">
        <v>11</v>
      </c>
      <c r="M3" s="161"/>
      <c r="N3" s="187" t="s">
        <v>12</v>
      </c>
      <c r="O3" s="172"/>
      <c r="P3" s="190" t="s">
        <v>13</v>
      </c>
      <c r="Q3" s="193" t="s">
        <v>14</v>
      </c>
      <c r="R3" s="194"/>
      <c r="S3" s="178"/>
      <c r="T3" s="195" t="s">
        <v>15</v>
      </c>
      <c r="U3" s="196" t="s">
        <v>16</v>
      </c>
      <c r="V3" s="198" t="s">
        <v>17</v>
      </c>
      <c r="W3" s="180" t="s">
        <v>18</v>
      </c>
      <c r="X3" s="10"/>
      <c r="Y3" s="183" t="s">
        <v>19</v>
      </c>
      <c r="Z3" s="11"/>
    </row>
    <row r="4" spans="1:59" ht="91.5" customHeight="1" x14ac:dyDescent="0.2">
      <c r="A4" s="12"/>
      <c r="B4" s="13" t="s">
        <v>20</v>
      </c>
      <c r="D4" s="164"/>
      <c r="E4" s="165"/>
      <c r="F4" s="14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9" t="s">
        <v>26</v>
      </c>
      <c r="L4" s="20" t="s">
        <v>27</v>
      </c>
      <c r="M4" s="21" t="s">
        <v>28</v>
      </c>
      <c r="N4" s="188"/>
      <c r="O4" s="172"/>
      <c r="P4" s="191"/>
      <c r="Q4" s="193"/>
      <c r="R4" s="194"/>
      <c r="S4" s="178"/>
      <c r="T4" s="195"/>
      <c r="U4" s="197"/>
      <c r="V4" s="199"/>
      <c r="W4" s="181"/>
      <c r="X4" s="10"/>
      <c r="Y4" s="184"/>
      <c r="Z4" s="11"/>
    </row>
    <row r="5" spans="1:59" ht="12.75" customHeight="1" x14ac:dyDescent="0.2">
      <c r="A5" s="9"/>
      <c r="D5" s="166"/>
      <c r="E5" s="167"/>
      <c r="F5" s="22" t="s">
        <v>29</v>
      </c>
      <c r="G5" s="23">
        <f>'[4]Student Cost Basis'!E8</f>
        <v>4182</v>
      </c>
      <c r="H5" s="24" t="s">
        <v>29</v>
      </c>
      <c r="I5" s="25">
        <f>'[4]Student Cost Basis'!E11</f>
        <v>2346</v>
      </c>
      <c r="J5" s="26" t="s">
        <v>29</v>
      </c>
      <c r="K5" s="27">
        <f>'[4]Student Cost Basis'!E17</f>
        <v>2142</v>
      </c>
      <c r="L5" s="28" t="s">
        <v>29</v>
      </c>
      <c r="M5" s="29">
        <f>'[4]Student Cost Basis'!E14</f>
        <v>816</v>
      </c>
      <c r="N5" s="189"/>
      <c r="O5" s="173"/>
      <c r="P5" s="192"/>
      <c r="Q5" s="186" t="s">
        <v>30</v>
      </c>
      <c r="R5" s="148" t="s">
        <v>31</v>
      </c>
      <c r="S5" s="179"/>
      <c r="T5" s="195"/>
      <c r="U5" s="30">
        <v>1.04</v>
      </c>
      <c r="V5" s="200"/>
      <c r="W5" s="182"/>
      <c r="X5" s="10"/>
      <c r="Y5" s="185"/>
      <c r="Z5" s="11"/>
    </row>
    <row r="6" spans="1:59" s="10" customFormat="1" ht="12.75" x14ac:dyDescent="0.2">
      <c r="A6" s="31"/>
      <c r="D6" s="32" t="s">
        <v>32</v>
      </c>
      <c r="E6" s="33" t="s">
        <v>33</v>
      </c>
      <c r="F6" s="34">
        <f t="shared" ref="F6:W6" si="0">SUM(F8:F269)</f>
        <v>154525.1</v>
      </c>
      <c r="G6" s="34">
        <f t="shared" si="0"/>
        <v>646223968.20000005</v>
      </c>
      <c r="H6" s="35">
        <f t="shared" si="0"/>
        <v>40173.487200000018</v>
      </c>
      <c r="I6" s="35">
        <f t="shared" si="0"/>
        <v>94247000.959999949</v>
      </c>
      <c r="J6" s="36">
        <f t="shared" si="0"/>
        <v>30964.706200000011</v>
      </c>
      <c r="K6" s="36">
        <f>SUM(K8:K269)</f>
        <v>66326400.710000016</v>
      </c>
      <c r="L6" s="37">
        <f t="shared" si="0"/>
        <v>5126.4630999999981</v>
      </c>
      <c r="M6" s="37">
        <f t="shared" si="0"/>
        <v>4183193.8600000022</v>
      </c>
      <c r="N6" s="38">
        <f t="shared" si="0"/>
        <v>810980563.72999966</v>
      </c>
      <c r="O6" s="39">
        <f>'[4]EVALS FROM DRA FY25 warrant'!F9</f>
        <v>364350539.67968029</v>
      </c>
      <c r="P6" s="149">
        <f>SUM(P8:P269)</f>
        <v>311943286262.48511</v>
      </c>
      <c r="Q6" s="186"/>
      <c r="R6" s="150">
        <f>SUM(R8:R269)</f>
        <v>149664516.65582928</v>
      </c>
      <c r="S6" s="40">
        <f t="shared" si="0"/>
        <v>625331304.91582882</v>
      </c>
      <c r="T6" s="41">
        <f t="shared" si="0"/>
        <v>598639134.52000022</v>
      </c>
      <c r="U6" s="42">
        <f t="shared" si="0"/>
        <v>622584699.90080023</v>
      </c>
      <c r="V6" s="43">
        <f>SUM(V8:V269)</f>
        <v>64992118.896279059</v>
      </c>
      <c r="W6" s="44">
        <f t="shared" si="0"/>
        <v>690323423.74999988</v>
      </c>
      <c r="X6" s="45"/>
      <c r="Y6" s="46">
        <f>SUM(Y8:Y269)</f>
        <v>1054673960.7499998</v>
      </c>
      <c r="Z6" s="47"/>
    </row>
    <row r="7" spans="1:59" s="10" customFormat="1" ht="12.75" x14ac:dyDescent="0.2">
      <c r="A7" s="31"/>
      <c r="D7" s="31"/>
      <c r="G7" s="48"/>
      <c r="I7" s="49"/>
      <c r="J7" s="49"/>
      <c r="K7" s="49"/>
      <c r="L7" s="50"/>
      <c r="M7" s="49"/>
      <c r="N7" s="51"/>
      <c r="O7" s="52"/>
      <c r="P7" s="31"/>
      <c r="R7" s="53"/>
      <c r="S7" s="54"/>
      <c r="T7" s="31"/>
      <c r="V7" s="53"/>
      <c r="W7" s="55"/>
      <c r="Y7" s="56"/>
      <c r="Z7" s="2"/>
    </row>
    <row r="8" spans="1:59" s="59" customFormat="1" ht="12.75" x14ac:dyDescent="0.2">
      <c r="A8" s="58"/>
      <c r="D8" s="60">
        <v>3</v>
      </c>
      <c r="E8" s="61" t="s">
        <v>34</v>
      </c>
      <c r="F8" s="62">
        <v>94</v>
      </c>
      <c r="G8" s="63">
        <f>ROUND(F8*G$5,2)</f>
        <v>393108</v>
      </c>
      <c r="H8" s="63">
        <v>32.238799999999998</v>
      </c>
      <c r="I8" s="63">
        <f>IFERROR(ROUND(H8*$I$5,2),0)</f>
        <v>75632.22</v>
      </c>
      <c r="J8" s="63">
        <v>20</v>
      </c>
      <c r="K8" s="63">
        <f>ROUND(J8*$K$5,2)</f>
        <v>42840</v>
      </c>
      <c r="L8" s="63">
        <v>0</v>
      </c>
      <c r="M8" s="63">
        <f>ROUND(L8*$M$5,2)</f>
        <v>0</v>
      </c>
      <c r="N8" s="64">
        <f>G8+I8+K8+M8</f>
        <v>511580.22</v>
      </c>
      <c r="O8" s="65">
        <v>194093</v>
      </c>
      <c r="P8" s="66">
        <v>164192007.883293</v>
      </c>
      <c r="Q8" s="67">
        <f>IFERROR(P8/H8,0)</f>
        <v>5092993.7802676596</v>
      </c>
      <c r="R8" s="68">
        <v>89827.309318401851</v>
      </c>
      <c r="S8" s="69">
        <f>IF(N8&gt;O8,N8-O8+R8,0)</f>
        <v>407314.52931840182</v>
      </c>
      <c r="T8" s="70">
        <v>469404.31</v>
      </c>
      <c r="U8" s="67">
        <f>T8*U$5</f>
        <v>488180.48240000004</v>
      </c>
      <c r="V8" s="64">
        <f>IF(O8&gt;N8,0,MAX(S8,U8)-S8)</f>
        <v>80865.953081598214</v>
      </c>
      <c r="W8" s="71">
        <f>ROUND((S8+V8),2)</f>
        <v>488180.47999999998</v>
      </c>
      <c r="X8" s="72"/>
      <c r="Y8" s="73">
        <f t="shared" ref="Y8:Y71" si="1">W8+O8</f>
        <v>682273.48</v>
      </c>
      <c r="Z8" s="74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s="77" customFormat="1" ht="12.75" x14ac:dyDescent="0.2">
      <c r="A9" s="58">
        <f>'[4]EOY Data FY22-23'!A7</f>
        <v>5</v>
      </c>
      <c r="B9" s="59" t="str">
        <f>'[4]EOY Data FY22-23'!B7</f>
        <v>Albany</v>
      </c>
      <c r="C9" s="59" t="b">
        <f t="shared" ref="C9:C72" si="2">B9=E9</f>
        <v>1</v>
      </c>
      <c r="D9" s="60">
        <v>5</v>
      </c>
      <c r="E9" s="75" t="s">
        <v>35</v>
      </c>
      <c r="F9" s="62">
        <v>68.040000000000006</v>
      </c>
      <c r="G9" s="63">
        <f t="shared" ref="G9:G72" si="3">ROUND(F9*G$5,2)</f>
        <v>284543.28000000003</v>
      </c>
      <c r="H9" s="63">
        <v>36</v>
      </c>
      <c r="I9" s="63">
        <f t="shared" ref="I9:I72" si="4">IFERROR(ROUND(H9*$I$5,2),0)</f>
        <v>84456</v>
      </c>
      <c r="J9" s="63">
        <v>15.7333</v>
      </c>
      <c r="K9" s="63">
        <f t="shared" ref="K9:K72" si="5">ROUND(J9*$K$5,2)</f>
        <v>33700.730000000003</v>
      </c>
      <c r="L9" s="63">
        <v>0</v>
      </c>
      <c r="M9" s="63">
        <f t="shared" ref="M9:M72" si="6">ROUND(L9*$M$5,2)</f>
        <v>0</v>
      </c>
      <c r="N9" s="64">
        <f t="shared" ref="N9:N72" si="7">G9+I9+K9+M9</f>
        <v>402700.01</v>
      </c>
      <c r="O9" s="65">
        <v>228375</v>
      </c>
      <c r="P9" s="66">
        <v>191650688.43862399</v>
      </c>
      <c r="Q9" s="67">
        <f t="shared" ref="Q9:Q72" si="8">IFERROR(P9/H9,0)</f>
        <v>5323630.2344062217</v>
      </c>
      <c r="R9" s="68">
        <v>86192.229654339229</v>
      </c>
      <c r="S9" s="69">
        <f t="shared" ref="S9:S72" si="9">IF(N9&gt;O9,N9-O9+R9,0)</f>
        <v>260517.23965433924</v>
      </c>
      <c r="T9" s="76">
        <v>501333.96</v>
      </c>
      <c r="U9" s="67">
        <f t="shared" ref="U9:U72" si="10">T9*U$5</f>
        <v>521387.31840000005</v>
      </c>
      <c r="V9" s="64">
        <f t="shared" ref="V9:V72" si="11">IF(O9&gt;N9,0,MAX(S9,U9)-S9)</f>
        <v>260870.07874566081</v>
      </c>
      <c r="W9" s="71">
        <f t="shared" ref="W9:W72" si="12">ROUND((S9+V9),2)</f>
        <v>521387.32</v>
      </c>
      <c r="X9" s="72"/>
      <c r="Y9" s="73">
        <f t="shared" si="1"/>
        <v>749762.32000000007</v>
      </c>
      <c r="Z9" s="74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59" s="77" customFormat="1" ht="12.75" x14ac:dyDescent="0.2">
      <c r="A10" s="58">
        <f>'[4]EOY Data FY22-23'!A8</f>
        <v>7</v>
      </c>
      <c r="B10" s="59" t="str">
        <f>'[4]EOY Data FY22-23'!B8</f>
        <v>Alexandria</v>
      </c>
      <c r="C10" s="59" t="b">
        <f t="shared" si="2"/>
        <v>1</v>
      </c>
      <c r="D10" s="60">
        <v>7</v>
      </c>
      <c r="E10" s="75" t="s">
        <v>36</v>
      </c>
      <c r="F10" s="62">
        <v>190</v>
      </c>
      <c r="G10" s="63">
        <f t="shared" si="3"/>
        <v>794580</v>
      </c>
      <c r="H10" s="63">
        <v>59</v>
      </c>
      <c r="I10" s="63">
        <f t="shared" si="4"/>
        <v>138414</v>
      </c>
      <c r="J10" s="63">
        <v>30.2181</v>
      </c>
      <c r="K10" s="63">
        <f t="shared" si="5"/>
        <v>64727.17</v>
      </c>
      <c r="L10" s="63">
        <v>1</v>
      </c>
      <c r="M10" s="63">
        <f t="shared" si="6"/>
        <v>816</v>
      </c>
      <c r="N10" s="64">
        <f t="shared" si="7"/>
        <v>998537.17</v>
      </c>
      <c r="O10" s="65">
        <v>424211</v>
      </c>
      <c r="P10" s="66">
        <v>369943351.569179</v>
      </c>
      <c r="Q10" s="67">
        <f t="shared" si="8"/>
        <v>6270226.2977826949</v>
      </c>
      <c r="R10" s="68">
        <v>46315.902332395694</v>
      </c>
      <c r="S10" s="69">
        <f t="shared" si="9"/>
        <v>620642.07233239571</v>
      </c>
      <c r="T10" s="76">
        <v>716324.71</v>
      </c>
      <c r="U10" s="67">
        <f t="shared" si="10"/>
        <v>744977.69839999999</v>
      </c>
      <c r="V10" s="64">
        <f t="shared" si="11"/>
        <v>124335.62606760429</v>
      </c>
      <c r="W10" s="71">
        <f t="shared" si="12"/>
        <v>744977.7</v>
      </c>
      <c r="X10" s="72"/>
      <c r="Y10" s="73">
        <f t="shared" si="1"/>
        <v>1169188.7</v>
      </c>
      <c r="Z10" s="74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59" s="77" customFormat="1" ht="12.75" x14ac:dyDescent="0.2">
      <c r="A11" s="58">
        <f>'[4]EOY Data FY22-23'!A9</f>
        <v>9</v>
      </c>
      <c r="B11" s="59" t="str">
        <f>'[4]EOY Data FY22-23'!B9</f>
        <v>Allenstown</v>
      </c>
      <c r="C11" s="59" t="b">
        <f t="shared" si="2"/>
        <v>1</v>
      </c>
      <c r="D11" s="60">
        <v>9</v>
      </c>
      <c r="E11" s="75" t="s">
        <v>37</v>
      </c>
      <c r="F11" s="62">
        <v>480.03</v>
      </c>
      <c r="G11" s="63">
        <f t="shared" si="3"/>
        <v>2007485.46</v>
      </c>
      <c r="H11" s="63">
        <v>221.66</v>
      </c>
      <c r="I11" s="63">
        <f t="shared" si="4"/>
        <v>520014.36</v>
      </c>
      <c r="J11" s="63">
        <v>105.14070000000001</v>
      </c>
      <c r="K11" s="63">
        <f t="shared" si="5"/>
        <v>225211.38</v>
      </c>
      <c r="L11" s="63">
        <v>11</v>
      </c>
      <c r="M11" s="63">
        <f t="shared" si="6"/>
        <v>8976</v>
      </c>
      <c r="N11" s="64">
        <f t="shared" si="7"/>
        <v>2761687.1999999997</v>
      </c>
      <c r="O11" s="65">
        <v>636500</v>
      </c>
      <c r="P11" s="66">
        <v>531993149.47843897</v>
      </c>
      <c r="Q11" s="67">
        <f t="shared" si="8"/>
        <v>2400041.2770839981</v>
      </c>
      <c r="R11" s="68">
        <v>1632377.3498866535</v>
      </c>
      <c r="S11" s="69">
        <f t="shared" si="9"/>
        <v>3757564.5498866532</v>
      </c>
      <c r="T11" s="76">
        <v>4313608.12</v>
      </c>
      <c r="U11" s="67">
        <f t="shared" si="10"/>
        <v>4486152.4448000006</v>
      </c>
      <c r="V11" s="64">
        <f t="shared" si="11"/>
        <v>728587.89491334744</v>
      </c>
      <c r="W11" s="71">
        <f t="shared" si="12"/>
        <v>4486152.4400000004</v>
      </c>
      <c r="X11" s="72"/>
      <c r="Y11" s="73">
        <f t="shared" si="1"/>
        <v>5122652.4400000004</v>
      </c>
      <c r="Z11" s="74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59" s="77" customFormat="1" ht="12.75" x14ac:dyDescent="0.2">
      <c r="A12" s="58">
        <f>'[4]EOY Data FY22-23'!A10</f>
        <v>11</v>
      </c>
      <c r="B12" s="59" t="str">
        <f>'[4]EOY Data FY22-23'!B10</f>
        <v>Alstead</v>
      </c>
      <c r="C12" s="59" t="b">
        <f t="shared" si="2"/>
        <v>1</v>
      </c>
      <c r="D12" s="60">
        <v>11</v>
      </c>
      <c r="E12" s="75" t="s">
        <v>38</v>
      </c>
      <c r="F12" s="62">
        <v>155.71</v>
      </c>
      <c r="G12" s="63">
        <f t="shared" si="3"/>
        <v>651179.22</v>
      </c>
      <c r="H12" s="63">
        <v>60.99</v>
      </c>
      <c r="I12" s="63">
        <f t="shared" si="4"/>
        <v>143082.54</v>
      </c>
      <c r="J12" s="63">
        <v>39.799999999999997</v>
      </c>
      <c r="K12" s="63">
        <f t="shared" si="5"/>
        <v>85251.6</v>
      </c>
      <c r="L12" s="63">
        <v>0</v>
      </c>
      <c r="M12" s="63">
        <f t="shared" si="6"/>
        <v>0</v>
      </c>
      <c r="N12" s="64">
        <f t="shared" si="7"/>
        <v>879513.36</v>
      </c>
      <c r="O12" s="65">
        <v>346448</v>
      </c>
      <c r="P12" s="66">
        <v>291524014.57206702</v>
      </c>
      <c r="Q12" s="67">
        <f t="shared" si="8"/>
        <v>4779865.7906553047</v>
      </c>
      <c r="R12" s="68">
        <v>202403.13122748604</v>
      </c>
      <c r="S12" s="69">
        <f t="shared" si="9"/>
        <v>735468.49122748605</v>
      </c>
      <c r="T12" s="76">
        <v>1403997.15</v>
      </c>
      <c r="U12" s="67">
        <f t="shared" si="10"/>
        <v>1460157.0359999998</v>
      </c>
      <c r="V12" s="64">
        <f t="shared" si="11"/>
        <v>724688.54477251379</v>
      </c>
      <c r="W12" s="71">
        <f t="shared" si="12"/>
        <v>1460157.04</v>
      </c>
      <c r="X12" s="72"/>
      <c r="Y12" s="73">
        <f t="shared" si="1"/>
        <v>1806605.04</v>
      </c>
      <c r="Z12" s="74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59" s="77" customFormat="1" ht="12.75" x14ac:dyDescent="0.2">
      <c r="A13" s="58">
        <f>'[4]EOY Data FY22-23'!A11</f>
        <v>15</v>
      </c>
      <c r="B13" s="59" t="str">
        <f>'[4]EOY Data FY22-23'!B11</f>
        <v>Alton</v>
      </c>
      <c r="C13" s="59" t="b">
        <f t="shared" si="2"/>
        <v>1</v>
      </c>
      <c r="D13" s="60">
        <v>15</v>
      </c>
      <c r="E13" s="75" t="s">
        <v>39</v>
      </c>
      <c r="F13" s="62">
        <v>572.01</v>
      </c>
      <c r="G13" s="63">
        <f t="shared" si="3"/>
        <v>2392145.8199999998</v>
      </c>
      <c r="H13" s="63">
        <v>111.02</v>
      </c>
      <c r="I13" s="63">
        <f t="shared" si="4"/>
        <v>260452.92</v>
      </c>
      <c r="J13" s="63">
        <v>132.01439999999999</v>
      </c>
      <c r="K13" s="63">
        <f t="shared" si="5"/>
        <v>282774.84000000003</v>
      </c>
      <c r="L13" s="63">
        <v>0</v>
      </c>
      <c r="M13" s="63">
        <f t="shared" si="6"/>
        <v>0</v>
      </c>
      <c r="N13" s="64">
        <f t="shared" si="7"/>
        <v>2935373.5799999996</v>
      </c>
      <c r="O13" s="65">
        <v>4256913</v>
      </c>
      <c r="P13" s="66">
        <v>3509643443.6884899</v>
      </c>
      <c r="Q13" s="67">
        <f t="shared" si="8"/>
        <v>31612713.418199334</v>
      </c>
      <c r="R13" s="68">
        <v>0</v>
      </c>
      <c r="S13" s="69">
        <f t="shared" si="9"/>
        <v>0</v>
      </c>
      <c r="T13" s="76">
        <v>0</v>
      </c>
      <c r="U13" s="67">
        <f t="shared" si="10"/>
        <v>0</v>
      </c>
      <c r="V13" s="64">
        <f t="shared" si="11"/>
        <v>0</v>
      </c>
      <c r="W13" s="71">
        <f t="shared" si="12"/>
        <v>0</v>
      </c>
      <c r="X13" s="72"/>
      <c r="Y13" s="73">
        <f t="shared" si="1"/>
        <v>4256913</v>
      </c>
      <c r="Z13" s="74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59" s="77" customFormat="1" ht="12.75" x14ac:dyDescent="0.2">
      <c r="A14" s="58">
        <f>'[4]EOY Data FY22-23'!A12</f>
        <v>17</v>
      </c>
      <c r="B14" s="59" t="str">
        <f>'[4]EOY Data FY22-23'!B12</f>
        <v>Amherst</v>
      </c>
      <c r="C14" s="59" t="b">
        <f t="shared" si="2"/>
        <v>1</v>
      </c>
      <c r="D14" s="60">
        <v>17</v>
      </c>
      <c r="E14" s="75" t="s">
        <v>40</v>
      </c>
      <c r="F14" s="62">
        <v>1792</v>
      </c>
      <c r="G14" s="63">
        <f t="shared" si="3"/>
        <v>7494144</v>
      </c>
      <c r="H14" s="63">
        <v>109.87</v>
      </c>
      <c r="I14" s="63">
        <f t="shared" si="4"/>
        <v>257755.02</v>
      </c>
      <c r="J14" s="63">
        <v>305.53190000000001</v>
      </c>
      <c r="K14" s="63">
        <f t="shared" si="5"/>
        <v>654449.32999999996</v>
      </c>
      <c r="L14" s="63">
        <v>13.5374</v>
      </c>
      <c r="M14" s="63">
        <f t="shared" si="6"/>
        <v>11046.52</v>
      </c>
      <c r="N14" s="64">
        <f t="shared" si="7"/>
        <v>8417394.8699999992</v>
      </c>
      <c r="O14" s="65">
        <v>3635371</v>
      </c>
      <c r="P14" s="66">
        <v>3064881522.9211302</v>
      </c>
      <c r="Q14" s="67">
        <f t="shared" si="8"/>
        <v>27895526.739975698</v>
      </c>
      <c r="R14" s="68">
        <v>0</v>
      </c>
      <c r="S14" s="69">
        <f t="shared" si="9"/>
        <v>4782023.8699999992</v>
      </c>
      <c r="T14" s="76">
        <v>4212115.74</v>
      </c>
      <c r="U14" s="67">
        <f t="shared" si="10"/>
        <v>4380600.3696000008</v>
      </c>
      <c r="V14" s="64">
        <f t="shared" si="11"/>
        <v>0</v>
      </c>
      <c r="W14" s="71">
        <f t="shared" si="12"/>
        <v>4782023.87</v>
      </c>
      <c r="X14" s="72"/>
      <c r="Y14" s="73">
        <f t="shared" si="1"/>
        <v>8417394.870000001</v>
      </c>
      <c r="Z14" s="74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59" s="77" customFormat="1" ht="12.75" x14ac:dyDescent="0.2">
      <c r="A15" s="58">
        <f>'[4]EOY Data FY22-23'!A13</f>
        <v>19</v>
      </c>
      <c r="B15" s="59" t="str">
        <f>'[4]EOY Data FY22-23'!B13</f>
        <v>Andover</v>
      </c>
      <c r="C15" s="59" t="b">
        <f t="shared" si="2"/>
        <v>1</v>
      </c>
      <c r="D15" s="60">
        <v>19</v>
      </c>
      <c r="E15" s="75" t="s">
        <v>41</v>
      </c>
      <c r="F15" s="62">
        <v>263.12</v>
      </c>
      <c r="G15" s="63">
        <f t="shared" si="3"/>
        <v>1100367.8400000001</v>
      </c>
      <c r="H15" s="63">
        <v>81.67</v>
      </c>
      <c r="I15" s="63">
        <f t="shared" si="4"/>
        <v>191597.82</v>
      </c>
      <c r="J15" s="63">
        <v>64.785300000000007</v>
      </c>
      <c r="K15" s="63">
        <f t="shared" si="5"/>
        <v>138770.10999999999</v>
      </c>
      <c r="L15" s="63">
        <v>0</v>
      </c>
      <c r="M15" s="63">
        <f t="shared" si="6"/>
        <v>0</v>
      </c>
      <c r="N15" s="64">
        <f t="shared" si="7"/>
        <v>1430735.77</v>
      </c>
      <c r="O15" s="65">
        <v>566207</v>
      </c>
      <c r="P15" s="66">
        <v>513042230.36666501</v>
      </c>
      <c r="Q15" s="67">
        <f t="shared" si="8"/>
        <v>6281893.3557813764</v>
      </c>
      <c r="R15" s="68">
        <v>62492.356376669486</v>
      </c>
      <c r="S15" s="69">
        <f t="shared" si="9"/>
        <v>927021.1263766695</v>
      </c>
      <c r="T15" s="76">
        <v>1018250.18</v>
      </c>
      <c r="U15" s="67">
        <f t="shared" si="10"/>
        <v>1058980.1872</v>
      </c>
      <c r="V15" s="64">
        <f t="shared" si="11"/>
        <v>131959.06082333054</v>
      </c>
      <c r="W15" s="71">
        <f t="shared" si="12"/>
        <v>1058980.19</v>
      </c>
      <c r="X15" s="72"/>
      <c r="Y15" s="73">
        <f t="shared" si="1"/>
        <v>1625187.19</v>
      </c>
      <c r="Z15" s="74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59" s="77" customFormat="1" ht="12.75" x14ac:dyDescent="0.2">
      <c r="A16" s="58">
        <f>'[4]EOY Data FY22-23'!A14</f>
        <v>21</v>
      </c>
      <c r="B16" s="59" t="str">
        <f>'[4]EOY Data FY22-23'!B14</f>
        <v>Antrim</v>
      </c>
      <c r="C16" s="59" t="b">
        <f t="shared" si="2"/>
        <v>1</v>
      </c>
      <c r="D16" s="78">
        <v>21</v>
      </c>
      <c r="E16" s="79" t="s">
        <v>42</v>
      </c>
      <c r="F16" s="62">
        <v>292</v>
      </c>
      <c r="G16" s="80">
        <f t="shared" si="3"/>
        <v>1221144</v>
      </c>
      <c r="H16" s="63">
        <v>80.741200000000006</v>
      </c>
      <c r="I16" s="63">
        <f t="shared" si="4"/>
        <v>189418.86</v>
      </c>
      <c r="J16" s="80">
        <v>71.120699999999999</v>
      </c>
      <c r="K16" s="80">
        <f t="shared" si="5"/>
        <v>152340.54</v>
      </c>
      <c r="L16" s="80">
        <v>2</v>
      </c>
      <c r="M16" s="80">
        <f t="shared" si="6"/>
        <v>1632</v>
      </c>
      <c r="N16" s="64">
        <f t="shared" si="7"/>
        <v>1564535.4</v>
      </c>
      <c r="O16" s="81">
        <v>480819</v>
      </c>
      <c r="P16" s="66">
        <v>451787666.18192101</v>
      </c>
      <c r="Q16" s="67">
        <f t="shared" si="8"/>
        <v>5595503.4874626705</v>
      </c>
      <c r="R16" s="68">
        <v>155995.55677073434</v>
      </c>
      <c r="S16" s="69">
        <f t="shared" si="9"/>
        <v>1239711.9567707342</v>
      </c>
      <c r="T16" s="76">
        <v>2062513.05</v>
      </c>
      <c r="U16" s="67">
        <f t="shared" si="10"/>
        <v>2145013.5720000002</v>
      </c>
      <c r="V16" s="64">
        <f t="shared" si="11"/>
        <v>905301.615229266</v>
      </c>
      <c r="W16" s="71">
        <f t="shared" si="12"/>
        <v>2145013.5699999998</v>
      </c>
      <c r="X16" s="72"/>
      <c r="Y16" s="73">
        <f t="shared" si="1"/>
        <v>2625832.5699999998</v>
      </c>
      <c r="Z16" s="74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s="77" customFormat="1" ht="12.75" x14ac:dyDescent="0.2">
      <c r="A17" s="58">
        <f>'[4]EOY Data FY22-23'!A15</f>
        <v>23</v>
      </c>
      <c r="B17" s="59" t="str">
        <f>'[4]EOY Data FY22-23'!B15</f>
        <v>Ashland</v>
      </c>
      <c r="C17" s="59" t="b">
        <f t="shared" si="2"/>
        <v>1</v>
      </c>
      <c r="D17" s="78">
        <v>23</v>
      </c>
      <c r="E17" s="79" t="s">
        <v>43</v>
      </c>
      <c r="F17" s="62">
        <v>211.97</v>
      </c>
      <c r="G17" s="80">
        <f t="shared" si="3"/>
        <v>886458.54</v>
      </c>
      <c r="H17" s="63">
        <v>71</v>
      </c>
      <c r="I17" s="63">
        <f t="shared" si="4"/>
        <v>166566</v>
      </c>
      <c r="J17" s="80">
        <v>33.191699999999997</v>
      </c>
      <c r="K17" s="80">
        <f t="shared" si="5"/>
        <v>71096.62</v>
      </c>
      <c r="L17" s="80">
        <v>1.5942000000000001</v>
      </c>
      <c r="M17" s="80">
        <f t="shared" si="6"/>
        <v>1300.8699999999999</v>
      </c>
      <c r="N17" s="64">
        <f t="shared" si="7"/>
        <v>1125422.0300000003</v>
      </c>
      <c r="O17" s="81">
        <v>540623</v>
      </c>
      <c r="P17" s="66">
        <v>459603181.65057099</v>
      </c>
      <c r="Q17" s="67">
        <f t="shared" si="8"/>
        <v>6473284.2485995917</v>
      </c>
      <c r="R17" s="68">
        <v>31226.991194029284</v>
      </c>
      <c r="S17" s="69">
        <f t="shared" si="9"/>
        <v>616026.0211940296</v>
      </c>
      <c r="T17" s="76">
        <v>783972.32</v>
      </c>
      <c r="U17" s="67">
        <f t="shared" si="10"/>
        <v>815331.21279999998</v>
      </c>
      <c r="V17" s="64">
        <f t="shared" si="11"/>
        <v>199305.19160597038</v>
      </c>
      <c r="W17" s="71">
        <f t="shared" si="12"/>
        <v>815331.21</v>
      </c>
      <c r="X17" s="72"/>
      <c r="Y17" s="73">
        <f t="shared" si="1"/>
        <v>1355954.21</v>
      </c>
      <c r="Z17" s="74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s="77" customFormat="1" ht="12.75" x14ac:dyDescent="0.2">
      <c r="A18" s="58">
        <f>'[4]EOY Data FY22-23'!A16</f>
        <v>27</v>
      </c>
      <c r="B18" s="59" t="str">
        <f>'[4]EOY Data FY22-23'!B16</f>
        <v>Atkinson</v>
      </c>
      <c r="C18" s="59" t="b">
        <f t="shared" si="2"/>
        <v>1</v>
      </c>
      <c r="D18" s="78">
        <v>27</v>
      </c>
      <c r="E18" s="79" t="s">
        <v>44</v>
      </c>
      <c r="F18" s="62">
        <v>661</v>
      </c>
      <c r="G18" s="80">
        <f t="shared" si="3"/>
        <v>2764302</v>
      </c>
      <c r="H18" s="63">
        <v>37</v>
      </c>
      <c r="I18" s="63">
        <f t="shared" si="4"/>
        <v>86802</v>
      </c>
      <c r="J18" s="80">
        <v>125.68380000000001</v>
      </c>
      <c r="K18" s="80">
        <f t="shared" si="5"/>
        <v>269214.7</v>
      </c>
      <c r="L18" s="80">
        <v>2</v>
      </c>
      <c r="M18" s="80">
        <f t="shared" si="6"/>
        <v>1632</v>
      </c>
      <c r="N18" s="64">
        <f t="shared" si="7"/>
        <v>3121950.7</v>
      </c>
      <c r="O18" s="81">
        <v>2162497</v>
      </c>
      <c r="P18" s="66">
        <v>1794119024.99264</v>
      </c>
      <c r="Q18" s="67">
        <f t="shared" si="8"/>
        <v>48489703.378179461</v>
      </c>
      <c r="R18" s="68">
        <v>0</v>
      </c>
      <c r="S18" s="69">
        <f t="shared" si="9"/>
        <v>959453.70000000019</v>
      </c>
      <c r="T18" s="76">
        <v>645760.17000000004</v>
      </c>
      <c r="U18" s="67">
        <f t="shared" si="10"/>
        <v>671590.57680000004</v>
      </c>
      <c r="V18" s="64">
        <f t="shared" si="11"/>
        <v>0</v>
      </c>
      <c r="W18" s="71">
        <f t="shared" si="12"/>
        <v>959453.7</v>
      </c>
      <c r="X18" s="72"/>
      <c r="Y18" s="73">
        <f t="shared" si="1"/>
        <v>3121950.7</v>
      </c>
      <c r="Z18" s="74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s="77" customFormat="1" ht="12.75" x14ac:dyDescent="0.2">
      <c r="A19" s="58">
        <f>'[4]EOY Data FY22-23'!A17</f>
        <v>29</v>
      </c>
      <c r="B19" s="59" t="str">
        <f>'[4]EOY Data FY22-23'!B17</f>
        <v>Auburn</v>
      </c>
      <c r="C19" s="59" t="b">
        <f t="shared" si="2"/>
        <v>1</v>
      </c>
      <c r="D19" s="60">
        <v>29</v>
      </c>
      <c r="E19" s="75" t="s">
        <v>45</v>
      </c>
      <c r="F19" s="62">
        <v>907</v>
      </c>
      <c r="G19" s="63">
        <f t="shared" si="3"/>
        <v>3793074</v>
      </c>
      <c r="H19" s="63">
        <v>58</v>
      </c>
      <c r="I19" s="63">
        <f t="shared" si="4"/>
        <v>136068</v>
      </c>
      <c r="J19" s="63">
        <v>119.2345</v>
      </c>
      <c r="K19" s="63">
        <f t="shared" si="5"/>
        <v>255400.3</v>
      </c>
      <c r="L19" s="63">
        <v>10.556800000000001</v>
      </c>
      <c r="M19" s="63">
        <f t="shared" si="6"/>
        <v>8614.35</v>
      </c>
      <c r="N19" s="64">
        <f t="shared" si="7"/>
        <v>4193156.65</v>
      </c>
      <c r="O19" s="65">
        <v>1724951</v>
      </c>
      <c r="P19" s="66">
        <v>1429251099.71015</v>
      </c>
      <c r="Q19" s="67">
        <f t="shared" si="8"/>
        <v>24642260.339830171</v>
      </c>
      <c r="R19" s="68">
        <v>0</v>
      </c>
      <c r="S19" s="69">
        <f t="shared" si="9"/>
        <v>2468205.65</v>
      </c>
      <c r="T19" s="76">
        <v>2271363.36</v>
      </c>
      <c r="U19" s="67">
        <f t="shared" si="10"/>
        <v>2362217.8944000001</v>
      </c>
      <c r="V19" s="64">
        <f t="shared" si="11"/>
        <v>0</v>
      </c>
      <c r="W19" s="71">
        <f t="shared" si="12"/>
        <v>2468205.65</v>
      </c>
      <c r="X19" s="72"/>
      <c r="Y19" s="73">
        <f t="shared" si="1"/>
        <v>4193156.65</v>
      </c>
      <c r="Z19" s="74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 s="77" customFormat="1" ht="12.75" x14ac:dyDescent="0.2">
      <c r="A20" s="58">
        <f>'[4]EOY Data FY22-23'!A18</f>
        <v>31</v>
      </c>
      <c r="B20" s="59" t="str">
        <f>'[4]EOY Data FY22-23'!B18</f>
        <v>Barnstead</v>
      </c>
      <c r="C20" s="59" t="b">
        <f t="shared" si="2"/>
        <v>1</v>
      </c>
      <c r="D20" s="60">
        <v>31</v>
      </c>
      <c r="E20" s="75" t="s">
        <v>46</v>
      </c>
      <c r="F20" s="62">
        <v>646</v>
      </c>
      <c r="G20" s="63">
        <f t="shared" si="3"/>
        <v>2701572</v>
      </c>
      <c r="H20" s="63">
        <v>148.52000000000001</v>
      </c>
      <c r="I20" s="63">
        <f t="shared" si="4"/>
        <v>348427.92</v>
      </c>
      <c r="J20" s="63">
        <v>138.43989999999999</v>
      </c>
      <c r="K20" s="63">
        <f t="shared" si="5"/>
        <v>296538.27</v>
      </c>
      <c r="L20" s="63">
        <v>0</v>
      </c>
      <c r="M20" s="63">
        <f t="shared" si="6"/>
        <v>0</v>
      </c>
      <c r="N20" s="64">
        <f t="shared" si="7"/>
        <v>3346538.19</v>
      </c>
      <c r="O20" s="65">
        <v>1274986</v>
      </c>
      <c r="P20" s="66">
        <v>1067813023.7536</v>
      </c>
      <c r="Q20" s="67">
        <f t="shared" si="8"/>
        <v>7189691.7839590618</v>
      </c>
      <c r="R20" s="68">
        <v>0</v>
      </c>
      <c r="S20" s="69">
        <f t="shared" si="9"/>
        <v>2071552.19</v>
      </c>
      <c r="T20" s="76">
        <v>2897182.28</v>
      </c>
      <c r="U20" s="67">
        <f t="shared" si="10"/>
        <v>3013069.5712000001</v>
      </c>
      <c r="V20" s="64">
        <f t="shared" si="11"/>
        <v>941517.38120000018</v>
      </c>
      <c r="W20" s="71">
        <f t="shared" si="12"/>
        <v>3013069.57</v>
      </c>
      <c r="X20" s="72"/>
      <c r="Y20" s="73">
        <f t="shared" si="1"/>
        <v>4288055.57</v>
      </c>
      <c r="Z20" s="74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 s="77" customFormat="1" ht="12.75" x14ac:dyDescent="0.2">
      <c r="A21" s="58">
        <f>'[4]EOY Data FY22-23'!A19</f>
        <v>33</v>
      </c>
      <c r="B21" s="59" t="str">
        <f>'[4]EOY Data FY22-23'!B19</f>
        <v>Barrington</v>
      </c>
      <c r="C21" s="59" t="b">
        <f t="shared" si="2"/>
        <v>1</v>
      </c>
      <c r="D21" s="60">
        <v>33</v>
      </c>
      <c r="E21" s="75" t="s">
        <v>47</v>
      </c>
      <c r="F21" s="62">
        <v>1370.82</v>
      </c>
      <c r="G21" s="63">
        <f t="shared" si="3"/>
        <v>5732769.2400000002</v>
      </c>
      <c r="H21" s="63">
        <v>161.55000000000001</v>
      </c>
      <c r="I21" s="63">
        <f t="shared" si="4"/>
        <v>378996.3</v>
      </c>
      <c r="J21" s="63">
        <v>279.74380000000002</v>
      </c>
      <c r="K21" s="63">
        <f t="shared" si="5"/>
        <v>599211.22</v>
      </c>
      <c r="L21" s="63">
        <v>5.5027999999999997</v>
      </c>
      <c r="M21" s="63">
        <f t="shared" si="6"/>
        <v>4490.28</v>
      </c>
      <c r="N21" s="64">
        <f t="shared" si="7"/>
        <v>6715467.04</v>
      </c>
      <c r="O21" s="65">
        <v>2134872</v>
      </c>
      <c r="P21" s="66">
        <v>1791481648.7574301</v>
      </c>
      <c r="Q21" s="67">
        <f t="shared" si="8"/>
        <v>11089332.397136675</v>
      </c>
      <c r="R21" s="68">
        <v>0</v>
      </c>
      <c r="S21" s="69">
        <f t="shared" si="9"/>
        <v>4580595.04</v>
      </c>
      <c r="T21" s="76">
        <v>4715737.6500000004</v>
      </c>
      <c r="U21" s="67">
        <f t="shared" si="10"/>
        <v>4904367.1560000004</v>
      </c>
      <c r="V21" s="64">
        <f t="shared" si="11"/>
        <v>323772.11600000039</v>
      </c>
      <c r="W21" s="71">
        <f t="shared" si="12"/>
        <v>4904367.16</v>
      </c>
      <c r="X21" s="72"/>
      <c r="Y21" s="73">
        <f t="shared" si="1"/>
        <v>7039239.1600000001</v>
      </c>
      <c r="Z21" s="74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</row>
    <row r="22" spans="1:49" s="77" customFormat="1" ht="12.75" x14ac:dyDescent="0.2">
      <c r="A22" s="58">
        <f>'[4]EOY Data FY22-23'!A20</f>
        <v>35</v>
      </c>
      <c r="B22" s="59" t="str">
        <f>'[4]EOY Data FY22-23'!B20</f>
        <v>Bartlett</v>
      </c>
      <c r="C22" s="59" t="b">
        <f t="shared" si="2"/>
        <v>1</v>
      </c>
      <c r="D22" s="60">
        <v>35</v>
      </c>
      <c r="E22" s="75" t="s">
        <v>48</v>
      </c>
      <c r="F22" s="62">
        <v>212.09</v>
      </c>
      <c r="G22" s="63">
        <f t="shared" si="3"/>
        <v>886960.38</v>
      </c>
      <c r="H22" s="63">
        <v>67.28</v>
      </c>
      <c r="I22" s="63">
        <f t="shared" si="4"/>
        <v>157838.88</v>
      </c>
      <c r="J22" s="63">
        <v>45.960900000000002</v>
      </c>
      <c r="K22" s="63">
        <f t="shared" si="5"/>
        <v>98448.25</v>
      </c>
      <c r="L22" s="63">
        <v>0</v>
      </c>
      <c r="M22" s="63">
        <f t="shared" si="6"/>
        <v>0</v>
      </c>
      <c r="N22" s="64">
        <f t="shared" si="7"/>
        <v>1143247.51</v>
      </c>
      <c r="O22" s="65">
        <v>2467113</v>
      </c>
      <c r="P22" s="66">
        <v>2039435437</v>
      </c>
      <c r="Q22" s="67">
        <f t="shared" si="8"/>
        <v>30312655.12782402</v>
      </c>
      <c r="R22" s="68">
        <v>0</v>
      </c>
      <c r="S22" s="69">
        <f t="shared" si="9"/>
        <v>0</v>
      </c>
      <c r="T22" s="76">
        <v>0</v>
      </c>
      <c r="U22" s="67">
        <f t="shared" si="10"/>
        <v>0</v>
      </c>
      <c r="V22" s="64">
        <f t="shared" si="11"/>
        <v>0</v>
      </c>
      <c r="W22" s="71">
        <f t="shared" si="12"/>
        <v>0</v>
      </c>
      <c r="X22" s="72"/>
      <c r="Y22" s="73">
        <f t="shared" si="1"/>
        <v>2467113</v>
      </c>
      <c r="Z22" s="74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 s="77" customFormat="1" ht="12.75" x14ac:dyDescent="0.2">
      <c r="A23" s="58">
        <f>'[4]EOY Data FY22-23'!A21</f>
        <v>39</v>
      </c>
      <c r="B23" s="59" t="str">
        <f>'[4]EOY Data FY22-23'!B21</f>
        <v>Bath</v>
      </c>
      <c r="C23" s="59" t="b">
        <f t="shared" si="2"/>
        <v>1</v>
      </c>
      <c r="D23" s="60">
        <v>39</v>
      </c>
      <c r="E23" s="75" t="s">
        <v>49</v>
      </c>
      <c r="F23" s="62">
        <v>112.96</v>
      </c>
      <c r="G23" s="63">
        <f t="shared" si="3"/>
        <v>472398.72</v>
      </c>
      <c r="H23" s="63">
        <v>25.54</v>
      </c>
      <c r="I23" s="63">
        <f t="shared" si="4"/>
        <v>59916.84</v>
      </c>
      <c r="J23" s="63">
        <v>23.024100000000001</v>
      </c>
      <c r="K23" s="63">
        <f t="shared" si="5"/>
        <v>49317.62</v>
      </c>
      <c r="L23" s="63">
        <v>0</v>
      </c>
      <c r="M23" s="63">
        <f t="shared" si="6"/>
        <v>0</v>
      </c>
      <c r="N23" s="64">
        <f t="shared" si="7"/>
        <v>581633.17999999993</v>
      </c>
      <c r="O23" s="65">
        <v>209988</v>
      </c>
      <c r="P23" s="66">
        <v>211442796.52646601</v>
      </c>
      <c r="Q23" s="67">
        <f t="shared" si="8"/>
        <v>8278887.882790369</v>
      </c>
      <c r="R23" s="68">
        <v>0</v>
      </c>
      <c r="S23" s="69">
        <f t="shared" si="9"/>
        <v>371645.17999999993</v>
      </c>
      <c r="T23" s="76">
        <v>640212.75</v>
      </c>
      <c r="U23" s="67">
        <f t="shared" si="10"/>
        <v>665821.26</v>
      </c>
      <c r="V23" s="64">
        <f t="shared" si="11"/>
        <v>294176.08000000007</v>
      </c>
      <c r="W23" s="71">
        <f t="shared" si="12"/>
        <v>665821.26</v>
      </c>
      <c r="X23" s="72"/>
      <c r="Y23" s="73">
        <f t="shared" si="1"/>
        <v>875809.26</v>
      </c>
      <c r="Z23" s="74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 s="77" customFormat="1" ht="12.75" x14ac:dyDescent="0.2">
      <c r="A24" s="58">
        <f>'[4]EOY Data FY22-23'!A22</f>
        <v>41</v>
      </c>
      <c r="B24" s="59" t="str">
        <f>'[4]EOY Data FY22-23'!B22</f>
        <v>Bedford</v>
      </c>
      <c r="C24" s="59" t="b">
        <f t="shared" si="2"/>
        <v>1</v>
      </c>
      <c r="D24" s="60">
        <v>41</v>
      </c>
      <c r="E24" s="75" t="s">
        <v>50</v>
      </c>
      <c r="F24" s="62">
        <v>3882.33</v>
      </c>
      <c r="G24" s="63">
        <f t="shared" si="3"/>
        <v>16235904.060000001</v>
      </c>
      <c r="H24" s="63">
        <v>242.13</v>
      </c>
      <c r="I24" s="63">
        <f t="shared" si="4"/>
        <v>568036.98</v>
      </c>
      <c r="J24" s="63">
        <v>617.20650000000001</v>
      </c>
      <c r="K24" s="63">
        <f t="shared" si="5"/>
        <v>1322056.32</v>
      </c>
      <c r="L24" s="63">
        <v>79.300299999999993</v>
      </c>
      <c r="M24" s="63">
        <f t="shared" si="6"/>
        <v>64709.04</v>
      </c>
      <c r="N24" s="64">
        <f t="shared" si="7"/>
        <v>18190706.399999999</v>
      </c>
      <c r="O24" s="65">
        <v>7402341</v>
      </c>
      <c r="P24" s="66">
        <v>6169237848.1073399</v>
      </c>
      <c r="Q24" s="67">
        <f t="shared" si="8"/>
        <v>25479031.297680337</v>
      </c>
      <c r="R24" s="68">
        <v>0</v>
      </c>
      <c r="S24" s="69">
        <f t="shared" si="9"/>
        <v>10788365.399999999</v>
      </c>
      <c r="T24" s="76">
        <v>9727478.5899999999</v>
      </c>
      <c r="U24" s="67">
        <f t="shared" si="10"/>
        <v>10116577.7336</v>
      </c>
      <c r="V24" s="64">
        <f t="shared" si="11"/>
        <v>0</v>
      </c>
      <c r="W24" s="71">
        <f t="shared" si="12"/>
        <v>10788365.4</v>
      </c>
      <c r="X24" s="72"/>
      <c r="Y24" s="73">
        <f t="shared" si="1"/>
        <v>18190706.399999999</v>
      </c>
      <c r="Z24" s="74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s="77" customFormat="1" ht="12.75" x14ac:dyDescent="0.2">
      <c r="A25" s="58">
        <f>'[4]EOY Data FY22-23'!A23</f>
        <v>43</v>
      </c>
      <c r="B25" s="59" t="str">
        <f>'[4]EOY Data FY22-23'!B23</f>
        <v>Belmont</v>
      </c>
      <c r="C25" s="59" t="b">
        <f t="shared" si="2"/>
        <v>1</v>
      </c>
      <c r="D25" s="60">
        <v>43</v>
      </c>
      <c r="E25" s="75" t="s">
        <v>51</v>
      </c>
      <c r="F25" s="62">
        <v>866.43</v>
      </c>
      <c r="G25" s="63">
        <f t="shared" si="3"/>
        <v>3623410.26</v>
      </c>
      <c r="H25" s="63">
        <v>285.33999999999997</v>
      </c>
      <c r="I25" s="63">
        <f t="shared" si="4"/>
        <v>669407.64</v>
      </c>
      <c r="J25" s="63">
        <v>181.7706</v>
      </c>
      <c r="K25" s="63">
        <f t="shared" si="5"/>
        <v>389352.63</v>
      </c>
      <c r="L25" s="63">
        <v>7.1010999999999997</v>
      </c>
      <c r="M25" s="63">
        <f t="shared" si="6"/>
        <v>5794.5</v>
      </c>
      <c r="N25" s="64">
        <f t="shared" si="7"/>
        <v>4687965.0299999993</v>
      </c>
      <c r="O25" s="65">
        <v>1481978</v>
      </c>
      <c r="P25" s="66">
        <v>1238375745.3268001</v>
      </c>
      <c r="Q25" s="67">
        <f t="shared" si="8"/>
        <v>4340000.509310998</v>
      </c>
      <c r="R25" s="68">
        <v>1160306.3289444395</v>
      </c>
      <c r="S25" s="69">
        <f t="shared" si="9"/>
        <v>4366293.3589444384</v>
      </c>
      <c r="T25" s="76">
        <v>4434754.4000000004</v>
      </c>
      <c r="U25" s="67">
        <f t="shared" si="10"/>
        <v>4612144.5760000004</v>
      </c>
      <c r="V25" s="64">
        <f t="shared" si="11"/>
        <v>245851.21705556195</v>
      </c>
      <c r="W25" s="71">
        <f t="shared" si="12"/>
        <v>4612144.58</v>
      </c>
      <c r="X25" s="72"/>
      <c r="Y25" s="73">
        <f t="shared" si="1"/>
        <v>6094122.5800000001</v>
      </c>
      <c r="Z25" s="74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s="77" customFormat="1" ht="12.75" x14ac:dyDescent="0.2">
      <c r="A26" s="58">
        <f>'[4]EOY Data FY22-23'!A24</f>
        <v>45</v>
      </c>
      <c r="B26" s="59" t="str">
        <f>'[4]EOY Data FY22-23'!B24</f>
        <v>Bennington</v>
      </c>
      <c r="C26" s="59" t="b">
        <f t="shared" si="2"/>
        <v>1</v>
      </c>
      <c r="D26" s="60">
        <v>45</v>
      </c>
      <c r="E26" s="75" t="s">
        <v>52</v>
      </c>
      <c r="F26" s="62">
        <v>197.53</v>
      </c>
      <c r="G26" s="63">
        <f t="shared" si="3"/>
        <v>826070.46</v>
      </c>
      <c r="H26" s="63">
        <v>61.14</v>
      </c>
      <c r="I26" s="63">
        <f t="shared" si="4"/>
        <v>143434.44</v>
      </c>
      <c r="J26" s="63">
        <v>59.056100000000001</v>
      </c>
      <c r="K26" s="63">
        <f t="shared" si="5"/>
        <v>126498.17</v>
      </c>
      <c r="L26" s="63">
        <v>0</v>
      </c>
      <c r="M26" s="63">
        <f t="shared" si="6"/>
        <v>0</v>
      </c>
      <c r="N26" s="64">
        <f t="shared" si="7"/>
        <v>1096003.0699999998</v>
      </c>
      <c r="O26" s="65">
        <v>226550</v>
      </c>
      <c r="P26" s="66">
        <v>191849775.477299</v>
      </c>
      <c r="Q26" s="67">
        <f t="shared" si="8"/>
        <v>3137876.602507344</v>
      </c>
      <c r="R26" s="68">
        <v>373565.99768859165</v>
      </c>
      <c r="S26" s="69">
        <f t="shared" si="9"/>
        <v>1243019.0676885915</v>
      </c>
      <c r="T26" s="76">
        <v>1277040.1499999999</v>
      </c>
      <c r="U26" s="67">
        <f t="shared" si="10"/>
        <v>1328121.7560000001</v>
      </c>
      <c r="V26" s="64">
        <f t="shared" si="11"/>
        <v>85102.688311408507</v>
      </c>
      <c r="W26" s="71">
        <f t="shared" si="12"/>
        <v>1328121.76</v>
      </c>
      <c r="X26" s="72"/>
      <c r="Y26" s="73">
        <f t="shared" si="1"/>
        <v>1554671.76</v>
      </c>
      <c r="Z26" s="74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</row>
    <row r="27" spans="1:49" s="77" customFormat="1" ht="12.75" x14ac:dyDescent="0.2">
      <c r="A27" s="58">
        <f>'[4]EOY Data FY22-23'!A25</f>
        <v>47</v>
      </c>
      <c r="B27" s="59" t="str">
        <f>'[4]EOY Data FY22-23'!B25</f>
        <v>Benton</v>
      </c>
      <c r="C27" s="59" t="b">
        <f t="shared" si="2"/>
        <v>1</v>
      </c>
      <c r="D27" s="60">
        <v>47</v>
      </c>
      <c r="E27" s="75" t="s">
        <v>53</v>
      </c>
      <c r="F27" s="62">
        <v>20.13</v>
      </c>
      <c r="G27" s="63">
        <f t="shared" si="3"/>
        <v>84183.66</v>
      </c>
      <c r="H27" s="63">
        <v>11.125</v>
      </c>
      <c r="I27" s="63">
        <f t="shared" si="4"/>
        <v>26099.25</v>
      </c>
      <c r="J27" s="63">
        <v>9</v>
      </c>
      <c r="K27" s="63">
        <f t="shared" si="5"/>
        <v>19278</v>
      </c>
      <c r="L27" s="63">
        <v>0</v>
      </c>
      <c r="M27" s="63">
        <f t="shared" si="6"/>
        <v>0</v>
      </c>
      <c r="N27" s="64">
        <f t="shared" si="7"/>
        <v>129560.91</v>
      </c>
      <c r="O27" s="65">
        <v>53455</v>
      </c>
      <c r="P27" s="66">
        <v>45980000.860032797</v>
      </c>
      <c r="Q27" s="67">
        <f t="shared" si="8"/>
        <v>4133033.7851714874</v>
      </c>
      <c r="R27" s="68">
        <v>49152.948537944241</v>
      </c>
      <c r="S27" s="69">
        <f t="shared" si="9"/>
        <v>125258.85853794424</v>
      </c>
      <c r="T27" s="76">
        <v>129544.34</v>
      </c>
      <c r="U27" s="67">
        <f t="shared" si="10"/>
        <v>134726.11360000001</v>
      </c>
      <c r="V27" s="64">
        <f t="shared" si="11"/>
        <v>9467.255062055774</v>
      </c>
      <c r="W27" s="71">
        <f t="shared" si="12"/>
        <v>134726.10999999999</v>
      </c>
      <c r="X27" s="72"/>
      <c r="Y27" s="73">
        <f t="shared" si="1"/>
        <v>188181.11</v>
      </c>
      <c r="Z27" s="74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s="77" customFormat="1" ht="12.75" x14ac:dyDescent="0.2">
      <c r="A28" s="58">
        <f>'[4]EOY Data FY22-23'!A26</f>
        <v>51</v>
      </c>
      <c r="B28" s="59" t="str">
        <f>'[4]EOY Data FY22-23'!B26</f>
        <v>Berlin</v>
      </c>
      <c r="C28" s="59" t="b">
        <f t="shared" si="2"/>
        <v>1</v>
      </c>
      <c r="D28" s="60">
        <v>51</v>
      </c>
      <c r="E28" s="75" t="s">
        <v>54</v>
      </c>
      <c r="F28" s="62">
        <v>938.38</v>
      </c>
      <c r="G28" s="63">
        <f t="shared" si="3"/>
        <v>3924305.16</v>
      </c>
      <c r="H28" s="63">
        <v>515.1</v>
      </c>
      <c r="I28" s="63">
        <f t="shared" si="4"/>
        <v>1208424.6000000001</v>
      </c>
      <c r="J28" s="63">
        <v>205.8047</v>
      </c>
      <c r="K28" s="63">
        <f t="shared" si="5"/>
        <v>440833.67</v>
      </c>
      <c r="L28" s="63">
        <v>4.7571000000000003</v>
      </c>
      <c r="M28" s="63">
        <f t="shared" si="6"/>
        <v>3881.79</v>
      </c>
      <c r="N28" s="64">
        <f t="shared" si="7"/>
        <v>5577445.2199999997</v>
      </c>
      <c r="O28" s="65">
        <v>660392</v>
      </c>
      <c r="P28" s="66">
        <v>799172880.33466101</v>
      </c>
      <c r="Q28" s="67">
        <f t="shared" si="8"/>
        <v>1551490.7403119025</v>
      </c>
      <c r="R28" s="68">
        <v>4465917</v>
      </c>
      <c r="S28" s="69">
        <f t="shared" si="9"/>
        <v>9382970.2199999988</v>
      </c>
      <c r="T28" s="76">
        <v>10453466.9</v>
      </c>
      <c r="U28" s="67">
        <f t="shared" si="10"/>
        <v>10871605.576000001</v>
      </c>
      <c r="V28" s="64">
        <f t="shared" si="11"/>
        <v>1488635.3560000025</v>
      </c>
      <c r="W28" s="71">
        <f t="shared" si="12"/>
        <v>10871605.58</v>
      </c>
      <c r="X28" s="72"/>
      <c r="Y28" s="73">
        <f t="shared" si="1"/>
        <v>11531997.58</v>
      </c>
      <c r="Z28" s="74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s="77" customFormat="1" ht="12.75" x14ac:dyDescent="0.2">
      <c r="A29" s="58">
        <f>'[4]EOY Data FY22-23'!A27</f>
        <v>53</v>
      </c>
      <c r="B29" s="59" t="str">
        <f>'[4]EOY Data FY22-23'!B27</f>
        <v>Bethlehem</v>
      </c>
      <c r="C29" s="59" t="b">
        <f t="shared" si="2"/>
        <v>1</v>
      </c>
      <c r="D29" s="60">
        <v>53</v>
      </c>
      <c r="E29" s="75" t="s">
        <v>55</v>
      </c>
      <c r="F29" s="62">
        <v>242.12</v>
      </c>
      <c r="G29" s="63">
        <f t="shared" si="3"/>
        <v>1012545.84</v>
      </c>
      <c r="H29" s="63">
        <v>80</v>
      </c>
      <c r="I29" s="63">
        <f t="shared" si="4"/>
        <v>187680</v>
      </c>
      <c r="J29" s="63">
        <v>48.456899999999997</v>
      </c>
      <c r="K29" s="63">
        <f t="shared" si="5"/>
        <v>103794.68</v>
      </c>
      <c r="L29" s="63">
        <v>1</v>
      </c>
      <c r="M29" s="63">
        <f t="shared" si="6"/>
        <v>816</v>
      </c>
      <c r="N29" s="64">
        <f t="shared" si="7"/>
        <v>1304836.5199999998</v>
      </c>
      <c r="O29" s="65">
        <v>632202</v>
      </c>
      <c r="P29" s="66">
        <v>534227142.35227299</v>
      </c>
      <c r="Q29" s="67">
        <f t="shared" si="8"/>
        <v>6677839.2794034127</v>
      </c>
      <c r="R29" s="68">
        <v>7365.8580011358708</v>
      </c>
      <c r="S29" s="69">
        <f t="shared" si="9"/>
        <v>680000.37800113566</v>
      </c>
      <c r="T29" s="76">
        <v>1203989.05</v>
      </c>
      <c r="U29" s="67">
        <f t="shared" si="10"/>
        <v>1252148.6120000002</v>
      </c>
      <c r="V29" s="64">
        <f t="shared" si="11"/>
        <v>572148.23399886454</v>
      </c>
      <c r="W29" s="71">
        <f t="shared" si="12"/>
        <v>1252148.6100000001</v>
      </c>
      <c r="X29" s="72"/>
      <c r="Y29" s="73">
        <f t="shared" si="1"/>
        <v>1884350.61</v>
      </c>
      <c r="Z29" s="74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s="77" customFormat="1" ht="12.75" x14ac:dyDescent="0.2">
      <c r="A30" s="58">
        <f>'[4]EOY Data FY22-23'!A28</f>
        <v>55</v>
      </c>
      <c r="B30" s="59" t="str">
        <f>'[4]EOY Data FY22-23'!B28</f>
        <v>Boscawen</v>
      </c>
      <c r="C30" s="59" t="b">
        <f t="shared" si="2"/>
        <v>1</v>
      </c>
      <c r="D30" s="60">
        <v>55</v>
      </c>
      <c r="E30" s="75" t="s">
        <v>56</v>
      </c>
      <c r="F30" s="62">
        <v>478</v>
      </c>
      <c r="G30" s="63">
        <f t="shared" si="3"/>
        <v>1998996</v>
      </c>
      <c r="H30" s="63">
        <v>142.81</v>
      </c>
      <c r="I30" s="63">
        <f t="shared" si="4"/>
        <v>335032.26</v>
      </c>
      <c r="J30" s="63">
        <v>113.798</v>
      </c>
      <c r="K30" s="63">
        <f t="shared" si="5"/>
        <v>243755.32</v>
      </c>
      <c r="L30" s="63">
        <v>2</v>
      </c>
      <c r="M30" s="63">
        <f t="shared" si="6"/>
        <v>1632</v>
      </c>
      <c r="N30" s="64">
        <f t="shared" si="7"/>
        <v>2579415.5799999996</v>
      </c>
      <c r="O30" s="65">
        <v>525185</v>
      </c>
      <c r="P30" s="66">
        <v>451056422.34530801</v>
      </c>
      <c r="Q30" s="67">
        <f t="shared" si="8"/>
        <v>3158437.2407065891</v>
      </c>
      <c r="R30" s="68">
        <v>867578.84601297649</v>
      </c>
      <c r="S30" s="69">
        <f t="shared" si="9"/>
        <v>2921809.4260129761</v>
      </c>
      <c r="T30" s="76">
        <v>3066101.87</v>
      </c>
      <c r="U30" s="67">
        <f t="shared" si="10"/>
        <v>3188745.9448000002</v>
      </c>
      <c r="V30" s="64">
        <f t="shared" si="11"/>
        <v>266936.51878702408</v>
      </c>
      <c r="W30" s="71">
        <f t="shared" si="12"/>
        <v>3188745.94</v>
      </c>
      <c r="X30" s="72"/>
      <c r="Y30" s="73">
        <f t="shared" si="1"/>
        <v>3713930.94</v>
      </c>
      <c r="Z30" s="74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s="77" customFormat="1" ht="12.75" x14ac:dyDescent="0.2">
      <c r="A31" s="58">
        <f>'[4]EOY Data FY22-23'!A29</f>
        <v>57</v>
      </c>
      <c r="B31" s="59" t="str">
        <f>'[4]EOY Data FY22-23'!B29</f>
        <v>Bow</v>
      </c>
      <c r="C31" s="59" t="b">
        <f t="shared" si="2"/>
        <v>1</v>
      </c>
      <c r="D31" s="60">
        <v>57</v>
      </c>
      <c r="E31" s="75" t="s">
        <v>57</v>
      </c>
      <c r="F31" s="62">
        <v>1406</v>
      </c>
      <c r="G31" s="63">
        <f t="shared" si="3"/>
        <v>5879892</v>
      </c>
      <c r="H31" s="63">
        <v>87.201599999999999</v>
      </c>
      <c r="I31" s="63">
        <f t="shared" si="4"/>
        <v>204574.95</v>
      </c>
      <c r="J31" s="63">
        <v>213.51240000000001</v>
      </c>
      <c r="K31" s="63">
        <f t="shared" si="5"/>
        <v>457343.56</v>
      </c>
      <c r="L31" s="63">
        <v>10.116700000000002</v>
      </c>
      <c r="M31" s="63">
        <f t="shared" si="6"/>
        <v>8255.23</v>
      </c>
      <c r="N31" s="64">
        <f t="shared" si="7"/>
        <v>6550065.7400000002</v>
      </c>
      <c r="O31" s="65">
        <v>2244239</v>
      </c>
      <c r="P31" s="66">
        <v>1996841785.0079999</v>
      </c>
      <c r="Q31" s="67">
        <f t="shared" si="8"/>
        <v>22899141.586943358</v>
      </c>
      <c r="R31" s="68">
        <v>0</v>
      </c>
      <c r="S31" s="69">
        <f t="shared" si="9"/>
        <v>4305826.74</v>
      </c>
      <c r="T31" s="76">
        <v>4309246.3099999996</v>
      </c>
      <c r="U31" s="67">
        <f t="shared" si="10"/>
        <v>4481616.1623999998</v>
      </c>
      <c r="V31" s="64">
        <f t="shared" si="11"/>
        <v>175789.42239999957</v>
      </c>
      <c r="W31" s="71">
        <f t="shared" si="12"/>
        <v>4481616.16</v>
      </c>
      <c r="X31" s="72"/>
      <c r="Y31" s="73">
        <f t="shared" si="1"/>
        <v>6725855.1600000001</v>
      </c>
      <c r="Z31" s="74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</row>
    <row r="32" spans="1:49" s="77" customFormat="1" ht="12.75" x14ac:dyDescent="0.2">
      <c r="A32" s="58">
        <f>'[4]EOY Data FY22-23'!A30</f>
        <v>59</v>
      </c>
      <c r="B32" s="59" t="str">
        <f>'[4]EOY Data FY22-23'!B30</f>
        <v>Bradford</v>
      </c>
      <c r="C32" s="59" t="b">
        <f t="shared" si="2"/>
        <v>1</v>
      </c>
      <c r="D32" s="60">
        <v>59</v>
      </c>
      <c r="E32" s="75" t="s">
        <v>58</v>
      </c>
      <c r="F32" s="62">
        <v>190.77</v>
      </c>
      <c r="G32" s="63">
        <f t="shared" si="3"/>
        <v>797800.14</v>
      </c>
      <c r="H32" s="63">
        <v>33</v>
      </c>
      <c r="I32" s="63">
        <f t="shared" si="4"/>
        <v>77418</v>
      </c>
      <c r="J32" s="63">
        <v>38.755800000000001</v>
      </c>
      <c r="K32" s="63">
        <f t="shared" si="5"/>
        <v>83014.92</v>
      </c>
      <c r="L32" s="63">
        <v>0</v>
      </c>
      <c r="M32" s="63">
        <f t="shared" si="6"/>
        <v>0</v>
      </c>
      <c r="N32" s="64">
        <f t="shared" si="7"/>
        <v>958233.06</v>
      </c>
      <c r="O32" s="65">
        <v>439737</v>
      </c>
      <c r="P32" s="66">
        <v>366774922.89001602</v>
      </c>
      <c r="Q32" s="67">
        <f t="shared" si="8"/>
        <v>11114391.602727758</v>
      </c>
      <c r="R32" s="68">
        <v>0</v>
      </c>
      <c r="S32" s="69">
        <f t="shared" si="9"/>
        <v>518496.06000000006</v>
      </c>
      <c r="T32" s="76">
        <v>759414.8</v>
      </c>
      <c r="U32" s="67">
        <f t="shared" si="10"/>
        <v>789791.39200000011</v>
      </c>
      <c r="V32" s="64">
        <f t="shared" si="11"/>
        <v>271295.33200000005</v>
      </c>
      <c r="W32" s="71">
        <f t="shared" si="12"/>
        <v>789791.39</v>
      </c>
      <c r="X32" s="72"/>
      <c r="Y32" s="73">
        <f t="shared" si="1"/>
        <v>1229528.3900000001</v>
      </c>
      <c r="Z32" s="74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</row>
    <row r="33" spans="1:49" s="77" customFormat="1" ht="12.75" x14ac:dyDescent="0.2">
      <c r="A33" s="58">
        <f>'[4]EOY Data FY22-23'!A31</f>
        <v>63</v>
      </c>
      <c r="B33" s="59" t="str">
        <f>'[4]EOY Data FY22-23'!B31</f>
        <v>Brentwood</v>
      </c>
      <c r="C33" s="59" t="b">
        <f t="shared" si="2"/>
        <v>1</v>
      </c>
      <c r="D33" s="60">
        <v>63</v>
      </c>
      <c r="E33" s="75" t="s">
        <v>59</v>
      </c>
      <c r="F33" s="62">
        <v>638.62</v>
      </c>
      <c r="G33" s="63">
        <f t="shared" si="3"/>
        <v>2670708.84</v>
      </c>
      <c r="H33" s="63">
        <v>45</v>
      </c>
      <c r="I33" s="63">
        <f t="shared" si="4"/>
        <v>105570</v>
      </c>
      <c r="J33" s="63">
        <v>128.13330000000002</v>
      </c>
      <c r="K33" s="63">
        <f t="shared" si="5"/>
        <v>274461.53000000003</v>
      </c>
      <c r="L33" s="63">
        <v>4</v>
      </c>
      <c r="M33" s="63">
        <f t="shared" si="6"/>
        <v>3264</v>
      </c>
      <c r="N33" s="64">
        <f t="shared" si="7"/>
        <v>3054004.37</v>
      </c>
      <c r="O33" s="65">
        <v>1189022</v>
      </c>
      <c r="P33" s="66">
        <v>1010668987.00739</v>
      </c>
      <c r="Q33" s="67">
        <f t="shared" si="8"/>
        <v>22459310.822386444</v>
      </c>
      <c r="R33" s="68">
        <v>0</v>
      </c>
      <c r="S33" s="69">
        <f t="shared" si="9"/>
        <v>1864982.37</v>
      </c>
      <c r="T33" s="76">
        <v>1554460.35</v>
      </c>
      <c r="U33" s="67">
        <f t="shared" si="10"/>
        <v>1616638.7640000002</v>
      </c>
      <c r="V33" s="64">
        <f t="shared" si="11"/>
        <v>0</v>
      </c>
      <c r="W33" s="71">
        <f t="shared" si="12"/>
        <v>1864982.37</v>
      </c>
      <c r="X33" s="72"/>
      <c r="Y33" s="73">
        <f t="shared" si="1"/>
        <v>3054004.37</v>
      </c>
      <c r="Z33" s="74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 s="77" customFormat="1" ht="12.75" x14ac:dyDescent="0.2">
      <c r="A34" s="58">
        <f>'[4]EOY Data FY22-23'!A32</f>
        <v>65</v>
      </c>
      <c r="B34" s="59" t="str">
        <f>'[4]EOY Data FY22-23'!B32</f>
        <v>Bridgewater</v>
      </c>
      <c r="C34" s="59" t="b">
        <f t="shared" si="2"/>
        <v>1</v>
      </c>
      <c r="D34" s="60">
        <v>65</v>
      </c>
      <c r="E34" s="75" t="s">
        <v>60</v>
      </c>
      <c r="F34" s="62">
        <v>86</v>
      </c>
      <c r="G34" s="63">
        <f t="shared" si="3"/>
        <v>359652</v>
      </c>
      <c r="H34" s="63">
        <v>26</v>
      </c>
      <c r="I34" s="63">
        <f t="shared" si="4"/>
        <v>60996</v>
      </c>
      <c r="J34" s="63">
        <v>10.7</v>
      </c>
      <c r="K34" s="63">
        <f t="shared" si="5"/>
        <v>22919.4</v>
      </c>
      <c r="L34" s="63">
        <v>0</v>
      </c>
      <c r="M34" s="63">
        <f t="shared" si="6"/>
        <v>0</v>
      </c>
      <c r="N34" s="64">
        <f t="shared" si="7"/>
        <v>443567.4</v>
      </c>
      <c r="O34" s="65">
        <v>778550</v>
      </c>
      <c r="P34" s="66">
        <v>647807769.64584601</v>
      </c>
      <c r="Q34" s="67">
        <f t="shared" si="8"/>
        <v>24915683.447917156</v>
      </c>
      <c r="R34" s="68">
        <v>0</v>
      </c>
      <c r="S34" s="69">
        <f t="shared" si="9"/>
        <v>0</v>
      </c>
      <c r="T34" s="76">
        <v>0</v>
      </c>
      <c r="U34" s="67">
        <f t="shared" si="10"/>
        <v>0</v>
      </c>
      <c r="V34" s="64">
        <f t="shared" si="11"/>
        <v>0</v>
      </c>
      <c r="W34" s="71">
        <f t="shared" si="12"/>
        <v>0</v>
      </c>
      <c r="X34" s="72"/>
      <c r="Y34" s="73">
        <f t="shared" si="1"/>
        <v>778550</v>
      </c>
      <c r="Z34" s="74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</row>
    <row r="35" spans="1:49" s="77" customFormat="1" ht="12.75" x14ac:dyDescent="0.2">
      <c r="A35" s="58">
        <f>'[4]EOY Data FY22-23'!A33</f>
        <v>67</v>
      </c>
      <c r="B35" s="59" t="str">
        <f>'[4]EOY Data FY22-23'!B33</f>
        <v>Bristol</v>
      </c>
      <c r="C35" s="59" t="b">
        <f t="shared" si="2"/>
        <v>1</v>
      </c>
      <c r="D35" s="60">
        <v>67</v>
      </c>
      <c r="E35" s="75" t="s">
        <v>61</v>
      </c>
      <c r="F35" s="62">
        <v>339</v>
      </c>
      <c r="G35" s="63">
        <f t="shared" si="3"/>
        <v>1417698</v>
      </c>
      <c r="H35" s="63">
        <v>136</v>
      </c>
      <c r="I35" s="63">
        <f t="shared" si="4"/>
        <v>319056</v>
      </c>
      <c r="J35" s="63">
        <v>47.069699999999997</v>
      </c>
      <c r="K35" s="63">
        <f t="shared" si="5"/>
        <v>100823.3</v>
      </c>
      <c r="L35" s="63">
        <v>0</v>
      </c>
      <c r="M35" s="63">
        <f t="shared" si="6"/>
        <v>0</v>
      </c>
      <c r="N35" s="64">
        <f t="shared" si="7"/>
        <v>1837577.3</v>
      </c>
      <c r="O35" s="65">
        <v>1127921</v>
      </c>
      <c r="P35" s="66">
        <v>954821699.55438399</v>
      </c>
      <c r="Q35" s="67">
        <f t="shared" si="8"/>
        <v>7020747.7908410588</v>
      </c>
      <c r="R35" s="68">
        <v>0</v>
      </c>
      <c r="S35" s="69">
        <f t="shared" si="9"/>
        <v>709656.3</v>
      </c>
      <c r="T35" s="76">
        <v>855142.35</v>
      </c>
      <c r="U35" s="67">
        <f t="shared" si="10"/>
        <v>889348.04399999999</v>
      </c>
      <c r="V35" s="64">
        <f t="shared" si="11"/>
        <v>179691.74399999995</v>
      </c>
      <c r="W35" s="71">
        <f t="shared" si="12"/>
        <v>889348.04</v>
      </c>
      <c r="X35" s="72"/>
      <c r="Y35" s="73">
        <f t="shared" si="1"/>
        <v>2017269.04</v>
      </c>
      <c r="Z35" s="74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</row>
    <row r="36" spans="1:49" s="77" customFormat="1" ht="12.75" x14ac:dyDescent="0.2">
      <c r="A36" s="58">
        <f>'[4]EOY Data FY22-23'!A34</f>
        <v>69</v>
      </c>
      <c r="B36" s="59" t="str">
        <f>'[4]EOY Data FY22-23'!B34</f>
        <v>Brookfield</v>
      </c>
      <c r="C36" s="59" t="b">
        <f t="shared" si="2"/>
        <v>1</v>
      </c>
      <c r="D36" s="60">
        <v>69</v>
      </c>
      <c r="E36" s="75" t="s">
        <v>62</v>
      </c>
      <c r="F36" s="62">
        <v>72.97</v>
      </c>
      <c r="G36" s="63">
        <f t="shared" si="3"/>
        <v>305160.53999999998</v>
      </c>
      <c r="H36" s="63">
        <v>10</v>
      </c>
      <c r="I36" s="63">
        <f t="shared" si="4"/>
        <v>23460</v>
      </c>
      <c r="J36" s="63">
        <v>6</v>
      </c>
      <c r="K36" s="63">
        <f t="shared" si="5"/>
        <v>12852</v>
      </c>
      <c r="L36" s="63">
        <v>0</v>
      </c>
      <c r="M36" s="63">
        <f t="shared" si="6"/>
        <v>0</v>
      </c>
      <c r="N36" s="64">
        <f t="shared" si="7"/>
        <v>341472.54</v>
      </c>
      <c r="O36" s="65">
        <v>230842</v>
      </c>
      <c r="P36" s="66">
        <v>191569043.075793</v>
      </c>
      <c r="Q36" s="67">
        <f t="shared" si="8"/>
        <v>19156904.307579301</v>
      </c>
      <c r="R36" s="68">
        <v>0</v>
      </c>
      <c r="S36" s="69">
        <f t="shared" si="9"/>
        <v>110630.53999999998</v>
      </c>
      <c r="T36" s="76">
        <v>209001.78</v>
      </c>
      <c r="U36" s="67">
        <f t="shared" si="10"/>
        <v>217361.8512</v>
      </c>
      <c r="V36" s="64">
        <f t="shared" si="11"/>
        <v>106731.31120000003</v>
      </c>
      <c r="W36" s="71">
        <f t="shared" si="12"/>
        <v>217361.85</v>
      </c>
      <c r="X36" s="72"/>
      <c r="Y36" s="73">
        <f t="shared" si="1"/>
        <v>448203.85</v>
      </c>
      <c r="Z36" s="74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</row>
    <row r="37" spans="1:49" s="77" customFormat="1" ht="12.75" x14ac:dyDescent="0.2">
      <c r="A37" s="58">
        <f>'[4]EOY Data FY22-23'!A35</f>
        <v>71</v>
      </c>
      <c r="B37" s="59" t="str">
        <f>'[4]EOY Data FY22-23'!B35</f>
        <v>Brookline</v>
      </c>
      <c r="C37" s="59" t="b">
        <f t="shared" si="2"/>
        <v>1</v>
      </c>
      <c r="D37" s="60">
        <v>71</v>
      </c>
      <c r="E37" s="75" t="s">
        <v>63</v>
      </c>
      <c r="F37" s="62">
        <v>1073</v>
      </c>
      <c r="G37" s="63">
        <f t="shared" si="3"/>
        <v>4487286</v>
      </c>
      <c r="H37" s="63">
        <v>57</v>
      </c>
      <c r="I37" s="63">
        <f t="shared" si="4"/>
        <v>133722</v>
      </c>
      <c r="J37" s="63">
        <v>187.82470000000001</v>
      </c>
      <c r="K37" s="63">
        <f t="shared" si="5"/>
        <v>402320.51</v>
      </c>
      <c r="L37" s="63">
        <v>8.7713999999999999</v>
      </c>
      <c r="M37" s="63">
        <f t="shared" si="6"/>
        <v>7157.46</v>
      </c>
      <c r="N37" s="64">
        <f t="shared" si="7"/>
        <v>5030485.97</v>
      </c>
      <c r="O37" s="65">
        <v>1283080</v>
      </c>
      <c r="P37" s="66">
        <v>1066580753.17976</v>
      </c>
      <c r="Q37" s="67">
        <f t="shared" si="8"/>
        <v>18711943.038241401</v>
      </c>
      <c r="R37" s="68">
        <v>0</v>
      </c>
      <c r="S37" s="69">
        <f t="shared" si="9"/>
        <v>3747405.9699999997</v>
      </c>
      <c r="T37" s="76">
        <v>4204790.9000000004</v>
      </c>
      <c r="U37" s="67">
        <f t="shared" si="10"/>
        <v>4372982.5360000003</v>
      </c>
      <c r="V37" s="64">
        <f t="shared" si="11"/>
        <v>625576.56600000057</v>
      </c>
      <c r="W37" s="71">
        <f t="shared" si="12"/>
        <v>4372982.54</v>
      </c>
      <c r="X37" s="72"/>
      <c r="Y37" s="73">
        <f t="shared" si="1"/>
        <v>5656062.54</v>
      </c>
      <c r="Z37" s="74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</row>
    <row r="38" spans="1:49" s="77" customFormat="1" ht="12.75" x14ac:dyDescent="0.2">
      <c r="A38" s="58">
        <f>'[4]EOY Data FY22-23'!A36</f>
        <v>73</v>
      </c>
      <c r="B38" s="59" t="str">
        <f>'[4]EOY Data FY22-23'!B36</f>
        <v>Cambridge</v>
      </c>
      <c r="C38" s="59" t="b">
        <f t="shared" si="2"/>
        <v>1</v>
      </c>
      <c r="D38" s="60">
        <v>73</v>
      </c>
      <c r="E38" s="75" t="s">
        <v>64</v>
      </c>
      <c r="F38" s="62">
        <v>0</v>
      </c>
      <c r="G38" s="63">
        <f t="shared" si="3"/>
        <v>0</v>
      </c>
      <c r="H38" s="63">
        <v>0</v>
      </c>
      <c r="I38" s="63">
        <f t="shared" si="4"/>
        <v>0</v>
      </c>
      <c r="J38" s="63">
        <v>0</v>
      </c>
      <c r="K38" s="63">
        <f t="shared" si="5"/>
        <v>0</v>
      </c>
      <c r="L38" s="63">
        <v>0</v>
      </c>
      <c r="M38" s="63">
        <f t="shared" si="6"/>
        <v>0</v>
      </c>
      <c r="N38" s="64">
        <f t="shared" si="7"/>
        <v>0</v>
      </c>
      <c r="O38" s="65">
        <v>15417</v>
      </c>
      <c r="P38" s="66">
        <v>12962472.1463771</v>
      </c>
      <c r="Q38" s="67">
        <f t="shared" si="8"/>
        <v>0</v>
      </c>
      <c r="R38" s="68">
        <v>0</v>
      </c>
      <c r="S38" s="69">
        <f t="shared" si="9"/>
        <v>0</v>
      </c>
      <c r="T38" s="76">
        <v>0</v>
      </c>
      <c r="U38" s="67">
        <f t="shared" si="10"/>
        <v>0</v>
      </c>
      <c r="V38" s="64">
        <f t="shared" si="11"/>
        <v>0</v>
      </c>
      <c r="W38" s="71">
        <f t="shared" si="12"/>
        <v>0</v>
      </c>
      <c r="X38" s="72"/>
      <c r="Y38" s="73">
        <f t="shared" si="1"/>
        <v>15417</v>
      </c>
      <c r="Z38" s="74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</row>
    <row r="39" spans="1:49" s="77" customFormat="1" ht="12.75" x14ac:dyDescent="0.2">
      <c r="A39" s="58">
        <f>'[4]EOY Data FY22-23'!A37</f>
        <v>75</v>
      </c>
      <c r="B39" s="59" t="str">
        <f>'[4]EOY Data FY22-23'!B37</f>
        <v>Campton</v>
      </c>
      <c r="C39" s="59" t="b">
        <f t="shared" si="2"/>
        <v>1</v>
      </c>
      <c r="D39" s="60">
        <v>75</v>
      </c>
      <c r="E39" s="75" t="s">
        <v>65</v>
      </c>
      <c r="F39" s="62">
        <v>400</v>
      </c>
      <c r="G39" s="63">
        <f t="shared" si="3"/>
        <v>1672800</v>
      </c>
      <c r="H39" s="63">
        <v>123.67</v>
      </c>
      <c r="I39" s="63">
        <f t="shared" si="4"/>
        <v>290129.82</v>
      </c>
      <c r="J39" s="63">
        <v>74.235799999999998</v>
      </c>
      <c r="K39" s="63">
        <f t="shared" si="5"/>
        <v>159013.07999999999</v>
      </c>
      <c r="L39" s="63">
        <v>1</v>
      </c>
      <c r="M39" s="63">
        <f t="shared" si="6"/>
        <v>816</v>
      </c>
      <c r="N39" s="64">
        <f t="shared" si="7"/>
        <v>2122758.9</v>
      </c>
      <c r="O39" s="65">
        <v>966675</v>
      </c>
      <c r="P39" s="66">
        <v>816663684.42150605</v>
      </c>
      <c r="Q39" s="67">
        <f t="shared" si="8"/>
        <v>6603571.4758753618</v>
      </c>
      <c r="R39" s="68">
        <v>27000.684483439803</v>
      </c>
      <c r="S39" s="69">
        <f t="shared" si="9"/>
        <v>1183084.5844834398</v>
      </c>
      <c r="T39" s="76">
        <v>1787443.67</v>
      </c>
      <c r="U39" s="67">
        <f t="shared" si="10"/>
        <v>1858941.4168</v>
      </c>
      <c r="V39" s="64">
        <f t="shared" si="11"/>
        <v>675856.83231656021</v>
      </c>
      <c r="W39" s="71">
        <f t="shared" si="12"/>
        <v>1858941.42</v>
      </c>
      <c r="X39" s="72"/>
      <c r="Y39" s="73">
        <f t="shared" si="1"/>
        <v>2825616.42</v>
      </c>
      <c r="Z39" s="74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</row>
    <row r="40" spans="1:49" s="77" customFormat="1" ht="12.75" x14ac:dyDescent="0.2">
      <c r="A40" s="58">
        <f>'[4]EOY Data FY22-23'!A38</f>
        <v>77</v>
      </c>
      <c r="B40" s="59" t="str">
        <f>'[4]EOY Data FY22-23'!B38</f>
        <v>Canaan</v>
      </c>
      <c r="C40" s="59" t="b">
        <f t="shared" si="2"/>
        <v>1</v>
      </c>
      <c r="D40" s="60">
        <v>77</v>
      </c>
      <c r="E40" s="75" t="s">
        <v>66</v>
      </c>
      <c r="F40" s="62">
        <v>400.11</v>
      </c>
      <c r="G40" s="63">
        <f t="shared" si="3"/>
        <v>1673260.02</v>
      </c>
      <c r="H40" s="63">
        <v>111.47</v>
      </c>
      <c r="I40" s="63">
        <f t="shared" si="4"/>
        <v>261508.62</v>
      </c>
      <c r="J40" s="63">
        <v>88.927599999999998</v>
      </c>
      <c r="K40" s="63">
        <f t="shared" si="5"/>
        <v>190482.92</v>
      </c>
      <c r="L40" s="63">
        <v>1</v>
      </c>
      <c r="M40" s="63">
        <f t="shared" si="6"/>
        <v>816</v>
      </c>
      <c r="N40" s="64">
        <f t="shared" si="7"/>
        <v>2126067.56</v>
      </c>
      <c r="O40" s="65">
        <v>726437</v>
      </c>
      <c r="P40" s="66">
        <v>605104389.34747303</v>
      </c>
      <c r="Q40" s="67">
        <f t="shared" si="8"/>
        <v>5428405.7535433127</v>
      </c>
      <c r="R40" s="68">
        <v>247029.80610929578</v>
      </c>
      <c r="S40" s="69">
        <f t="shared" si="9"/>
        <v>1646660.3661092957</v>
      </c>
      <c r="T40" s="76">
        <v>2509910.81</v>
      </c>
      <c r="U40" s="67">
        <f t="shared" si="10"/>
        <v>2610307.2424000003</v>
      </c>
      <c r="V40" s="64">
        <f t="shared" si="11"/>
        <v>963646.87629070459</v>
      </c>
      <c r="W40" s="71">
        <f t="shared" si="12"/>
        <v>2610307.2400000002</v>
      </c>
      <c r="X40" s="72"/>
      <c r="Y40" s="73">
        <f t="shared" si="1"/>
        <v>3336744.24</v>
      </c>
      <c r="Z40" s="74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</row>
    <row r="41" spans="1:49" s="77" customFormat="1" ht="12.75" x14ac:dyDescent="0.2">
      <c r="A41" s="58">
        <f>'[4]EOY Data FY22-23'!A39</f>
        <v>79</v>
      </c>
      <c r="B41" s="59" t="str">
        <f>'[4]EOY Data FY22-23'!B39</f>
        <v>Candia</v>
      </c>
      <c r="C41" s="59" t="b">
        <f t="shared" si="2"/>
        <v>1</v>
      </c>
      <c r="D41" s="60">
        <v>79</v>
      </c>
      <c r="E41" s="75" t="s">
        <v>67</v>
      </c>
      <c r="F41" s="62">
        <v>415.37</v>
      </c>
      <c r="G41" s="63">
        <f t="shared" si="3"/>
        <v>1737077.34</v>
      </c>
      <c r="H41" s="63">
        <v>50.81</v>
      </c>
      <c r="I41" s="63">
        <f t="shared" si="4"/>
        <v>119200.26</v>
      </c>
      <c r="J41" s="63">
        <v>71.018100000000004</v>
      </c>
      <c r="K41" s="63">
        <f t="shared" si="5"/>
        <v>152120.76999999999</v>
      </c>
      <c r="L41" s="63">
        <v>0</v>
      </c>
      <c r="M41" s="63">
        <f t="shared" si="6"/>
        <v>0</v>
      </c>
      <c r="N41" s="64">
        <f t="shared" si="7"/>
        <v>2008398.37</v>
      </c>
      <c r="O41" s="65">
        <v>939872</v>
      </c>
      <c r="P41" s="66">
        <v>784938919.01930296</v>
      </c>
      <c r="Q41" s="67">
        <f t="shared" si="8"/>
        <v>15448512.478238594</v>
      </c>
      <c r="R41" s="68">
        <v>0</v>
      </c>
      <c r="S41" s="69">
        <f t="shared" si="9"/>
        <v>1068526.3700000001</v>
      </c>
      <c r="T41" s="76">
        <v>893018.9</v>
      </c>
      <c r="U41" s="67">
        <f t="shared" si="10"/>
        <v>928739.65600000008</v>
      </c>
      <c r="V41" s="64">
        <f t="shared" si="11"/>
        <v>0</v>
      </c>
      <c r="W41" s="71">
        <f t="shared" si="12"/>
        <v>1068526.3700000001</v>
      </c>
      <c r="X41" s="72"/>
      <c r="Y41" s="73">
        <f t="shared" si="1"/>
        <v>2008398.37</v>
      </c>
      <c r="Z41" s="74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</row>
    <row r="42" spans="1:49" s="77" customFormat="1" ht="12.75" x14ac:dyDescent="0.2">
      <c r="A42" s="58">
        <f>'[4]EOY Data FY22-23'!A40</f>
        <v>81</v>
      </c>
      <c r="B42" s="59" t="str">
        <f>'[4]EOY Data FY22-23'!B40</f>
        <v>Canterbury</v>
      </c>
      <c r="C42" s="59" t="b">
        <f t="shared" si="2"/>
        <v>1</v>
      </c>
      <c r="D42" s="60">
        <v>81</v>
      </c>
      <c r="E42" s="75" t="s">
        <v>68</v>
      </c>
      <c r="F42" s="62">
        <v>221.4</v>
      </c>
      <c r="G42" s="63">
        <f t="shared" si="3"/>
        <v>925894.8</v>
      </c>
      <c r="H42" s="63">
        <v>38.11</v>
      </c>
      <c r="I42" s="63">
        <f t="shared" si="4"/>
        <v>89406.06</v>
      </c>
      <c r="J42" s="63">
        <v>36.764299999999999</v>
      </c>
      <c r="K42" s="63">
        <f t="shared" si="5"/>
        <v>78749.13</v>
      </c>
      <c r="L42" s="63">
        <v>4</v>
      </c>
      <c r="M42" s="63">
        <f t="shared" si="6"/>
        <v>3264</v>
      </c>
      <c r="N42" s="64">
        <f t="shared" si="7"/>
        <v>1097313.9900000002</v>
      </c>
      <c r="O42" s="65">
        <v>599824</v>
      </c>
      <c r="P42" s="66">
        <v>502952654.93012798</v>
      </c>
      <c r="Q42" s="67">
        <f t="shared" si="8"/>
        <v>13197393.202050066</v>
      </c>
      <c r="R42" s="68">
        <v>0</v>
      </c>
      <c r="S42" s="69">
        <f t="shared" si="9"/>
        <v>497489.99000000022</v>
      </c>
      <c r="T42" s="76">
        <v>468978.28</v>
      </c>
      <c r="U42" s="67">
        <f t="shared" si="10"/>
        <v>487737.41120000003</v>
      </c>
      <c r="V42" s="64">
        <f t="shared" si="11"/>
        <v>0</v>
      </c>
      <c r="W42" s="71">
        <f t="shared" si="12"/>
        <v>497489.99</v>
      </c>
      <c r="X42" s="72"/>
      <c r="Y42" s="73">
        <f t="shared" si="1"/>
        <v>1097313.99</v>
      </c>
      <c r="Z42" s="74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3" spans="1:49" s="77" customFormat="1" ht="12.75" x14ac:dyDescent="0.2">
      <c r="A43" s="58">
        <f>'[4]EOY Data FY22-23'!A41</f>
        <v>83</v>
      </c>
      <c r="B43" s="59" t="str">
        <f>'[4]EOY Data FY22-23'!B41</f>
        <v>Carroll</v>
      </c>
      <c r="C43" s="59" t="b">
        <f t="shared" si="2"/>
        <v>1</v>
      </c>
      <c r="D43" s="60">
        <v>83</v>
      </c>
      <c r="E43" s="75" t="s">
        <v>69</v>
      </c>
      <c r="F43" s="62">
        <v>57.09</v>
      </c>
      <c r="G43" s="63">
        <f t="shared" si="3"/>
        <v>238750.38</v>
      </c>
      <c r="H43" s="63">
        <v>16</v>
      </c>
      <c r="I43" s="63">
        <f t="shared" si="4"/>
        <v>37536</v>
      </c>
      <c r="J43" s="63">
        <v>4</v>
      </c>
      <c r="K43" s="63">
        <f t="shared" si="5"/>
        <v>8568</v>
      </c>
      <c r="L43" s="63">
        <v>1</v>
      </c>
      <c r="M43" s="63">
        <f t="shared" si="6"/>
        <v>816</v>
      </c>
      <c r="N43" s="64">
        <f t="shared" si="7"/>
        <v>285670.38</v>
      </c>
      <c r="O43" s="65">
        <v>776010</v>
      </c>
      <c r="P43" s="66">
        <v>642161920.64377701</v>
      </c>
      <c r="Q43" s="67">
        <f t="shared" si="8"/>
        <v>40135120.040236063</v>
      </c>
      <c r="R43" s="68">
        <v>0</v>
      </c>
      <c r="S43" s="69">
        <f t="shared" si="9"/>
        <v>0</v>
      </c>
      <c r="T43" s="76">
        <v>0</v>
      </c>
      <c r="U43" s="67">
        <f t="shared" si="10"/>
        <v>0</v>
      </c>
      <c r="V43" s="64">
        <f t="shared" si="11"/>
        <v>0</v>
      </c>
      <c r="W43" s="71">
        <f t="shared" si="12"/>
        <v>0</v>
      </c>
      <c r="X43" s="72"/>
      <c r="Y43" s="73">
        <f t="shared" si="1"/>
        <v>776010</v>
      </c>
      <c r="Z43" s="74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</row>
    <row r="44" spans="1:49" s="77" customFormat="1" ht="12.75" x14ac:dyDescent="0.2">
      <c r="A44" s="58">
        <f>'[4]EOY Data FY22-23'!A42</f>
        <v>87</v>
      </c>
      <c r="B44" s="59" t="str">
        <f>'[4]EOY Data FY22-23'!B42</f>
        <v>Center Harbor</v>
      </c>
      <c r="C44" s="59" t="b">
        <f t="shared" si="2"/>
        <v>1</v>
      </c>
      <c r="D44" s="60">
        <v>87</v>
      </c>
      <c r="E44" s="75" t="s">
        <v>70</v>
      </c>
      <c r="F44" s="62">
        <v>101</v>
      </c>
      <c r="G44" s="63">
        <f t="shared" si="3"/>
        <v>422382</v>
      </c>
      <c r="H44" s="63">
        <v>13.098599999999999</v>
      </c>
      <c r="I44" s="63">
        <f t="shared" si="4"/>
        <v>30729.32</v>
      </c>
      <c r="J44" s="63">
        <v>12.75</v>
      </c>
      <c r="K44" s="63">
        <f t="shared" si="5"/>
        <v>27310.5</v>
      </c>
      <c r="L44" s="63">
        <v>0</v>
      </c>
      <c r="M44" s="63">
        <f t="shared" si="6"/>
        <v>0</v>
      </c>
      <c r="N44" s="64">
        <f t="shared" si="7"/>
        <v>480421.82</v>
      </c>
      <c r="O44" s="65">
        <v>985771</v>
      </c>
      <c r="P44" s="66">
        <v>813038794.05920303</v>
      </c>
      <c r="Q44" s="67">
        <f t="shared" si="8"/>
        <v>62070663.586887382</v>
      </c>
      <c r="R44" s="68">
        <v>0</v>
      </c>
      <c r="S44" s="69">
        <f t="shared" si="9"/>
        <v>0</v>
      </c>
      <c r="T44" s="76">
        <v>0</v>
      </c>
      <c r="U44" s="67">
        <f t="shared" si="10"/>
        <v>0</v>
      </c>
      <c r="V44" s="64">
        <f t="shared" si="11"/>
        <v>0</v>
      </c>
      <c r="W44" s="71">
        <f t="shared" si="12"/>
        <v>0</v>
      </c>
      <c r="X44" s="72"/>
      <c r="Y44" s="73">
        <f t="shared" si="1"/>
        <v>985771</v>
      </c>
      <c r="Z44" s="74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</row>
    <row r="45" spans="1:49" s="77" customFormat="1" ht="12.75" x14ac:dyDescent="0.2">
      <c r="A45" s="58">
        <f>'[4]EOY Data FY22-23'!A43</f>
        <v>89</v>
      </c>
      <c r="B45" s="59" t="str">
        <f>'[4]EOY Data FY22-23'!B43</f>
        <v>Charlestown</v>
      </c>
      <c r="C45" s="59" t="b">
        <f t="shared" si="2"/>
        <v>1</v>
      </c>
      <c r="D45" s="60">
        <v>89</v>
      </c>
      <c r="E45" s="75" t="s">
        <v>71</v>
      </c>
      <c r="F45" s="62">
        <v>609.91</v>
      </c>
      <c r="G45" s="63">
        <f t="shared" si="3"/>
        <v>2550643.62</v>
      </c>
      <c r="H45" s="63">
        <v>271</v>
      </c>
      <c r="I45" s="63">
        <f t="shared" si="4"/>
        <v>635766</v>
      </c>
      <c r="J45" s="63">
        <v>152.23519999999999</v>
      </c>
      <c r="K45" s="63">
        <f t="shared" si="5"/>
        <v>326087.8</v>
      </c>
      <c r="L45" s="63">
        <v>1.5278</v>
      </c>
      <c r="M45" s="63">
        <f t="shared" si="6"/>
        <v>1246.68</v>
      </c>
      <c r="N45" s="64">
        <f t="shared" si="7"/>
        <v>3513744.1</v>
      </c>
      <c r="O45" s="65">
        <v>553482</v>
      </c>
      <c r="P45" s="66">
        <v>486393409.94516897</v>
      </c>
      <c r="Q45" s="67">
        <f t="shared" si="8"/>
        <v>1794809.6307939815</v>
      </c>
      <c r="R45" s="68">
        <v>2274563.6030932129</v>
      </c>
      <c r="S45" s="69">
        <f t="shared" si="9"/>
        <v>5234825.703093213</v>
      </c>
      <c r="T45" s="76">
        <v>5402583.2599999998</v>
      </c>
      <c r="U45" s="67">
        <f t="shared" si="10"/>
        <v>5618686.5904000001</v>
      </c>
      <c r="V45" s="64">
        <f t="shared" si="11"/>
        <v>383860.88730678707</v>
      </c>
      <c r="W45" s="71">
        <f t="shared" si="12"/>
        <v>5618686.5899999999</v>
      </c>
      <c r="X45" s="72"/>
      <c r="Y45" s="73">
        <f t="shared" si="1"/>
        <v>6172168.5899999999</v>
      </c>
      <c r="Z45" s="74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</row>
    <row r="46" spans="1:49" s="77" customFormat="1" ht="12.75" x14ac:dyDescent="0.2">
      <c r="A46" s="58">
        <f>'[4]EOY Data FY22-23'!A44</f>
        <v>91</v>
      </c>
      <c r="B46" s="59" t="str">
        <f>'[4]EOY Data FY22-23'!B44</f>
        <v>Chatham</v>
      </c>
      <c r="C46" s="59" t="b">
        <f t="shared" si="2"/>
        <v>1</v>
      </c>
      <c r="D46" s="60">
        <v>91</v>
      </c>
      <c r="E46" s="75" t="s">
        <v>72</v>
      </c>
      <c r="F46" s="62">
        <v>40</v>
      </c>
      <c r="G46" s="63">
        <f t="shared" si="3"/>
        <v>167280</v>
      </c>
      <c r="H46" s="63">
        <v>6.3666</v>
      </c>
      <c r="I46" s="63">
        <f t="shared" si="4"/>
        <v>14936.04</v>
      </c>
      <c r="J46" s="63">
        <v>1.9944</v>
      </c>
      <c r="K46" s="63">
        <f t="shared" si="5"/>
        <v>4272</v>
      </c>
      <c r="L46" s="63">
        <v>0</v>
      </c>
      <c r="M46" s="63">
        <f t="shared" si="6"/>
        <v>0</v>
      </c>
      <c r="N46" s="64">
        <f t="shared" si="7"/>
        <v>186488.04</v>
      </c>
      <c r="O46" s="65">
        <v>97510</v>
      </c>
      <c r="P46" s="66">
        <v>82116510.171216503</v>
      </c>
      <c r="Q46" s="67">
        <f t="shared" si="8"/>
        <v>12898016.236486744</v>
      </c>
      <c r="R46" s="68">
        <v>0</v>
      </c>
      <c r="S46" s="69">
        <f t="shared" si="9"/>
        <v>88978.040000000008</v>
      </c>
      <c r="T46" s="76">
        <v>72461.61</v>
      </c>
      <c r="U46" s="67">
        <f t="shared" si="10"/>
        <v>75360.074399999998</v>
      </c>
      <c r="V46" s="64">
        <f t="shared" si="11"/>
        <v>0</v>
      </c>
      <c r="W46" s="71">
        <f t="shared" si="12"/>
        <v>88978.04</v>
      </c>
      <c r="X46" s="72"/>
      <c r="Y46" s="73">
        <f t="shared" si="1"/>
        <v>186488.03999999998</v>
      </c>
      <c r="Z46" s="74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</row>
    <row r="47" spans="1:49" s="77" customFormat="1" ht="12.75" x14ac:dyDescent="0.2">
      <c r="A47" s="58">
        <f>'[4]EOY Data FY22-23'!A45</f>
        <v>93</v>
      </c>
      <c r="B47" s="59" t="str">
        <f>'[4]EOY Data FY22-23'!B45</f>
        <v>Chester</v>
      </c>
      <c r="C47" s="59" t="b">
        <f t="shared" si="2"/>
        <v>1</v>
      </c>
      <c r="D47" s="60">
        <v>93</v>
      </c>
      <c r="E47" s="75" t="s">
        <v>73</v>
      </c>
      <c r="F47" s="62">
        <v>715.76</v>
      </c>
      <c r="G47" s="63">
        <f t="shared" si="3"/>
        <v>2993308.32</v>
      </c>
      <c r="H47" s="63">
        <v>41</v>
      </c>
      <c r="I47" s="63">
        <f t="shared" si="4"/>
        <v>96186</v>
      </c>
      <c r="J47" s="63">
        <v>142.28630000000001</v>
      </c>
      <c r="K47" s="63">
        <f t="shared" si="5"/>
        <v>304777.25</v>
      </c>
      <c r="L47" s="63">
        <v>13</v>
      </c>
      <c r="M47" s="63">
        <f t="shared" si="6"/>
        <v>10608</v>
      </c>
      <c r="N47" s="64">
        <f t="shared" si="7"/>
        <v>3404879.57</v>
      </c>
      <c r="O47" s="65">
        <v>1248471</v>
      </c>
      <c r="P47" s="66">
        <v>1096025080.93454</v>
      </c>
      <c r="Q47" s="67">
        <f t="shared" si="8"/>
        <v>26732319.047183905</v>
      </c>
      <c r="R47" s="68">
        <v>0</v>
      </c>
      <c r="S47" s="69">
        <f t="shared" si="9"/>
        <v>2156408.5699999998</v>
      </c>
      <c r="T47" s="76">
        <v>2481061.62</v>
      </c>
      <c r="U47" s="67">
        <f t="shared" si="10"/>
        <v>2580304.0848000003</v>
      </c>
      <c r="V47" s="64">
        <f t="shared" si="11"/>
        <v>423895.51480000047</v>
      </c>
      <c r="W47" s="71">
        <f t="shared" si="12"/>
        <v>2580304.08</v>
      </c>
      <c r="X47" s="72"/>
      <c r="Y47" s="73">
        <f t="shared" si="1"/>
        <v>3828775.08</v>
      </c>
      <c r="Z47" s="74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</row>
    <row r="48" spans="1:49" s="77" customFormat="1" ht="12.75" x14ac:dyDescent="0.2">
      <c r="A48" s="58">
        <f>'[4]EOY Data FY22-23'!A46</f>
        <v>95</v>
      </c>
      <c r="B48" s="59" t="str">
        <f>'[4]EOY Data FY22-23'!B46</f>
        <v>Chesterfield</v>
      </c>
      <c r="C48" s="59" t="b">
        <f t="shared" si="2"/>
        <v>1</v>
      </c>
      <c r="D48" s="60">
        <v>95</v>
      </c>
      <c r="E48" s="75" t="s">
        <v>74</v>
      </c>
      <c r="F48" s="62">
        <v>366.31</v>
      </c>
      <c r="G48" s="63">
        <f t="shared" si="3"/>
        <v>1531908.42</v>
      </c>
      <c r="H48" s="63">
        <v>62.211199999999998</v>
      </c>
      <c r="I48" s="63">
        <f t="shared" si="4"/>
        <v>145947.48000000001</v>
      </c>
      <c r="J48" s="63">
        <v>44.034599999999998</v>
      </c>
      <c r="K48" s="63">
        <f t="shared" si="5"/>
        <v>94322.11</v>
      </c>
      <c r="L48" s="63">
        <v>3.7944</v>
      </c>
      <c r="M48" s="63">
        <f t="shared" si="6"/>
        <v>3096.23</v>
      </c>
      <c r="N48" s="64">
        <f t="shared" si="7"/>
        <v>1775274.24</v>
      </c>
      <c r="O48" s="65">
        <v>976537</v>
      </c>
      <c r="P48" s="66">
        <v>811877203.24583495</v>
      </c>
      <c r="Q48" s="67">
        <f t="shared" si="8"/>
        <v>13050338.254941795</v>
      </c>
      <c r="R48" s="68">
        <v>0</v>
      </c>
      <c r="S48" s="69">
        <f t="shared" si="9"/>
        <v>798737.24</v>
      </c>
      <c r="T48" s="76">
        <v>794047.2</v>
      </c>
      <c r="U48" s="67">
        <f t="shared" si="10"/>
        <v>825809.08799999999</v>
      </c>
      <c r="V48" s="64">
        <f t="shared" si="11"/>
        <v>27071.847999999998</v>
      </c>
      <c r="W48" s="71">
        <f t="shared" si="12"/>
        <v>825809.09</v>
      </c>
      <c r="X48" s="72"/>
      <c r="Y48" s="73">
        <f t="shared" si="1"/>
        <v>1802346.0899999999</v>
      </c>
      <c r="Z48" s="74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</row>
    <row r="49" spans="1:49" s="77" customFormat="1" ht="12.75" x14ac:dyDescent="0.2">
      <c r="A49" s="58">
        <f>'[4]EOY Data FY22-23'!A47</f>
        <v>99</v>
      </c>
      <c r="B49" s="59" t="str">
        <f>'[4]EOY Data FY22-23'!B47</f>
        <v>Chichester</v>
      </c>
      <c r="C49" s="59" t="b">
        <f t="shared" si="2"/>
        <v>1</v>
      </c>
      <c r="D49" s="60">
        <v>99</v>
      </c>
      <c r="E49" s="75" t="s">
        <v>75</v>
      </c>
      <c r="F49" s="62">
        <v>273.48</v>
      </c>
      <c r="G49" s="63">
        <f t="shared" si="3"/>
        <v>1143693.3600000001</v>
      </c>
      <c r="H49" s="63">
        <v>54.09</v>
      </c>
      <c r="I49" s="63">
        <f t="shared" si="4"/>
        <v>126895.14</v>
      </c>
      <c r="J49" s="63">
        <v>52.262799999999999</v>
      </c>
      <c r="K49" s="63">
        <f t="shared" si="5"/>
        <v>111946.92</v>
      </c>
      <c r="L49" s="63">
        <v>1</v>
      </c>
      <c r="M49" s="63">
        <f t="shared" si="6"/>
        <v>816</v>
      </c>
      <c r="N49" s="64">
        <f t="shared" si="7"/>
        <v>1383351.42</v>
      </c>
      <c r="O49" s="65">
        <v>613390</v>
      </c>
      <c r="P49" s="66">
        <v>512804333.447918</v>
      </c>
      <c r="Q49" s="67">
        <f t="shared" si="8"/>
        <v>9480575.5860217772</v>
      </c>
      <c r="R49" s="68">
        <v>0</v>
      </c>
      <c r="S49" s="69">
        <f t="shared" si="9"/>
        <v>769961.41999999993</v>
      </c>
      <c r="T49" s="76">
        <v>848000.07</v>
      </c>
      <c r="U49" s="67">
        <f t="shared" si="10"/>
        <v>881920.07279999997</v>
      </c>
      <c r="V49" s="64">
        <f t="shared" si="11"/>
        <v>111958.65280000004</v>
      </c>
      <c r="W49" s="71">
        <f t="shared" si="12"/>
        <v>881920.07</v>
      </c>
      <c r="X49" s="72"/>
      <c r="Y49" s="73">
        <f t="shared" si="1"/>
        <v>1495310.0699999998</v>
      </c>
      <c r="Z49" s="74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</row>
    <row r="50" spans="1:49" s="77" customFormat="1" ht="12.75" x14ac:dyDescent="0.2">
      <c r="A50" s="58">
        <f>'[4]EOY Data FY22-23'!A48</f>
        <v>101</v>
      </c>
      <c r="B50" s="59" t="str">
        <f>'[4]EOY Data FY22-23'!B48</f>
        <v>Claremont</v>
      </c>
      <c r="C50" s="59" t="b">
        <f t="shared" si="2"/>
        <v>1</v>
      </c>
      <c r="D50" s="60">
        <v>101</v>
      </c>
      <c r="E50" s="75" t="s">
        <v>76</v>
      </c>
      <c r="F50" s="62">
        <v>1518.34</v>
      </c>
      <c r="G50" s="63">
        <f t="shared" si="3"/>
        <v>6349697.8799999999</v>
      </c>
      <c r="H50" s="63">
        <v>735.5</v>
      </c>
      <c r="I50" s="63">
        <f t="shared" si="4"/>
        <v>1725483</v>
      </c>
      <c r="J50" s="63">
        <v>381.50780000000003</v>
      </c>
      <c r="K50" s="63">
        <f t="shared" si="5"/>
        <v>817189.71</v>
      </c>
      <c r="L50" s="63">
        <v>6.6528999999999998</v>
      </c>
      <c r="M50" s="63">
        <f t="shared" si="6"/>
        <v>5428.77</v>
      </c>
      <c r="N50" s="64">
        <f t="shared" si="7"/>
        <v>8897799.3599999994</v>
      </c>
      <c r="O50" s="65">
        <v>1575757</v>
      </c>
      <c r="P50" s="66">
        <v>1363781794.3276899</v>
      </c>
      <c r="Q50" s="67">
        <f t="shared" si="8"/>
        <v>1854224.0575495444</v>
      </c>
      <c r="R50" s="68">
        <v>6098927.1496429276</v>
      </c>
      <c r="S50" s="69">
        <f t="shared" si="9"/>
        <v>13420969.509642927</v>
      </c>
      <c r="T50" s="76">
        <v>13734077.130000001</v>
      </c>
      <c r="U50" s="67">
        <f t="shared" si="10"/>
        <v>14283440.215200001</v>
      </c>
      <c r="V50" s="64">
        <f t="shared" si="11"/>
        <v>862470.7055570744</v>
      </c>
      <c r="W50" s="71">
        <f t="shared" si="12"/>
        <v>14283440.220000001</v>
      </c>
      <c r="X50" s="72"/>
      <c r="Y50" s="73">
        <f t="shared" si="1"/>
        <v>15859197.220000001</v>
      </c>
      <c r="Z50" s="74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</row>
    <row r="51" spans="1:49" s="77" customFormat="1" ht="12.75" x14ac:dyDescent="0.2">
      <c r="A51" s="58">
        <f>'[4]EOY Data FY22-23'!A49</f>
        <v>103</v>
      </c>
      <c r="B51" s="59" t="str">
        <f>'[4]EOY Data FY22-23'!B49</f>
        <v>Clarksville</v>
      </c>
      <c r="C51" s="59" t="b">
        <f t="shared" si="2"/>
        <v>1</v>
      </c>
      <c r="D51" s="60">
        <v>103</v>
      </c>
      <c r="E51" s="75" t="s">
        <v>77</v>
      </c>
      <c r="F51" s="62">
        <v>17.64</v>
      </c>
      <c r="G51" s="63">
        <f t="shared" si="3"/>
        <v>73770.48</v>
      </c>
      <c r="H51" s="63">
        <v>6</v>
      </c>
      <c r="I51" s="63">
        <f t="shared" si="4"/>
        <v>14076</v>
      </c>
      <c r="J51" s="63">
        <v>5</v>
      </c>
      <c r="K51" s="63">
        <f t="shared" si="5"/>
        <v>10710</v>
      </c>
      <c r="L51" s="63">
        <v>0</v>
      </c>
      <c r="M51" s="63">
        <f t="shared" si="6"/>
        <v>0</v>
      </c>
      <c r="N51" s="64">
        <f t="shared" si="7"/>
        <v>98556.479999999996</v>
      </c>
      <c r="O51" s="65">
        <v>112669</v>
      </c>
      <c r="P51" s="66">
        <v>95458857.569512501</v>
      </c>
      <c r="Q51" s="67">
        <f t="shared" si="8"/>
        <v>15909809.59491875</v>
      </c>
      <c r="R51" s="68">
        <v>0</v>
      </c>
      <c r="S51" s="69">
        <f t="shared" si="9"/>
        <v>0</v>
      </c>
      <c r="T51" s="76">
        <v>0</v>
      </c>
      <c r="U51" s="67">
        <f t="shared" si="10"/>
        <v>0</v>
      </c>
      <c r="V51" s="64">
        <f t="shared" si="11"/>
        <v>0</v>
      </c>
      <c r="W51" s="71">
        <f t="shared" si="12"/>
        <v>0</v>
      </c>
      <c r="X51" s="72"/>
      <c r="Y51" s="73">
        <f t="shared" si="1"/>
        <v>112669</v>
      </c>
      <c r="Z51" s="74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</row>
    <row r="52" spans="1:49" s="77" customFormat="1" ht="12.75" x14ac:dyDescent="0.2">
      <c r="A52" s="58">
        <f>'[4]EOY Data FY22-23'!A50</f>
        <v>105</v>
      </c>
      <c r="B52" s="59" t="str">
        <f>'[4]EOY Data FY22-23'!B50</f>
        <v>Colebrook</v>
      </c>
      <c r="C52" s="59" t="b">
        <f t="shared" si="2"/>
        <v>1</v>
      </c>
      <c r="D52" s="60">
        <v>105</v>
      </c>
      <c r="E52" s="75" t="s">
        <v>78</v>
      </c>
      <c r="F52" s="62">
        <v>207.05</v>
      </c>
      <c r="G52" s="63">
        <f t="shared" si="3"/>
        <v>865883.1</v>
      </c>
      <c r="H52" s="63">
        <v>96.173500000000004</v>
      </c>
      <c r="I52" s="63">
        <f t="shared" si="4"/>
        <v>225623.03</v>
      </c>
      <c r="J52" s="63">
        <v>52.125100000000003</v>
      </c>
      <c r="K52" s="63">
        <f t="shared" si="5"/>
        <v>111651.96</v>
      </c>
      <c r="L52" s="63">
        <v>0</v>
      </c>
      <c r="M52" s="63">
        <f t="shared" si="6"/>
        <v>0</v>
      </c>
      <c r="N52" s="64">
        <f t="shared" si="7"/>
        <v>1203158.0899999999</v>
      </c>
      <c r="O52" s="65">
        <v>383885</v>
      </c>
      <c r="P52" s="66">
        <v>346916480.12156099</v>
      </c>
      <c r="Q52" s="67">
        <f t="shared" si="8"/>
        <v>3607194.0827937112</v>
      </c>
      <c r="R52" s="68">
        <v>510889.98719334631</v>
      </c>
      <c r="S52" s="69">
        <f t="shared" si="9"/>
        <v>1330163.0771933461</v>
      </c>
      <c r="T52" s="76">
        <v>1986703.29</v>
      </c>
      <c r="U52" s="67">
        <f t="shared" si="10"/>
        <v>2066171.4216</v>
      </c>
      <c r="V52" s="64">
        <f t="shared" si="11"/>
        <v>736008.34440665389</v>
      </c>
      <c r="W52" s="71">
        <f t="shared" si="12"/>
        <v>2066171.42</v>
      </c>
      <c r="X52" s="72"/>
      <c r="Y52" s="73">
        <f t="shared" si="1"/>
        <v>2450056.42</v>
      </c>
      <c r="Z52" s="74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</row>
    <row r="53" spans="1:49" s="77" customFormat="1" ht="12.75" x14ac:dyDescent="0.2">
      <c r="A53" s="58">
        <f>'[4]EOY Data FY22-23'!A51</f>
        <v>107</v>
      </c>
      <c r="B53" s="59" t="str">
        <f>'[4]EOY Data FY22-23'!B51</f>
        <v>Columbia</v>
      </c>
      <c r="C53" s="59" t="b">
        <f t="shared" si="2"/>
        <v>1</v>
      </c>
      <c r="D53" s="60">
        <v>107</v>
      </c>
      <c r="E53" s="75" t="s">
        <v>79</v>
      </c>
      <c r="F53" s="62">
        <v>49.53</v>
      </c>
      <c r="G53" s="63">
        <f t="shared" si="3"/>
        <v>207134.46</v>
      </c>
      <c r="H53" s="63">
        <v>19</v>
      </c>
      <c r="I53" s="63">
        <f t="shared" si="4"/>
        <v>44574</v>
      </c>
      <c r="J53" s="63">
        <v>14.185499999999999</v>
      </c>
      <c r="K53" s="63">
        <f t="shared" si="5"/>
        <v>30385.34</v>
      </c>
      <c r="L53" s="63">
        <v>0</v>
      </c>
      <c r="M53" s="63">
        <f t="shared" si="6"/>
        <v>0</v>
      </c>
      <c r="N53" s="64">
        <f t="shared" si="7"/>
        <v>282093.8</v>
      </c>
      <c r="O53" s="65">
        <v>145087</v>
      </c>
      <c r="P53" s="66">
        <v>165364567.15902999</v>
      </c>
      <c r="Q53" s="67">
        <f t="shared" si="8"/>
        <v>8703398.2715278938</v>
      </c>
      <c r="R53" s="68">
        <v>0</v>
      </c>
      <c r="S53" s="69">
        <f t="shared" si="9"/>
        <v>137006.79999999999</v>
      </c>
      <c r="T53" s="76">
        <v>325697.98</v>
      </c>
      <c r="U53" s="67">
        <f t="shared" si="10"/>
        <v>338725.89919999999</v>
      </c>
      <c r="V53" s="64">
        <f t="shared" si="11"/>
        <v>201719.0992</v>
      </c>
      <c r="W53" s="71">
        <f t="shared" si="12"/>
        <v>338725.9</v>
      </c>
      <c r="X53" s="72"/>
      <c r="Y53" s="73">
        <f t="shared" si="1"/>
        <v>483812.9</v>
      </c>
      <c r="Z53" s="74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</row>
    <row r="54" spans="1:49" s="77" customFormat="1" ht="12.75" x14ac:dyDescent="0.2">
      <c r="A54" s="58">
        <f>'[4]EOY Data FY22-23'!A52</f>
        <v>111</v>
      </c>
      <c r="B54" s="59" t="str">
        <f>'[4]EOY Data FY22-23'!B52</f>
        <v>Concord</v>
      </c>
      <c r="C54" s="59" t="b">
        <f t="shared" si="2"/>
        <v>1</v>
      </c>
      <c r="D54" s="60">
        <v>111</v>
      </c>
      <c r="E54" s="75" t="s">
        <v>80</v>
      </c>
      <c r="F54" s="62">
        <v>3612.2</v>
      </c>
      <c r="G54" s="63">
        <f t="shared" si="3"/>
        <v>15106220.4</v>
      </c>
      <c r="H54" s="63">
        <v>1429.89</v>
      </c>
      <c r="I54" s="63">
        <f t="shared" si="4"/>
        <v>3354521.94</v>
      </c>
      <c r="J54" s="63">
        <v>719.05179999999996</v>
      </c>
      <c r="K54" s="63">
        <f t="shared" si="5"/>
        <v>1540208.96</v>
      </c>
      <c r="L54" s="63">
        <v>190.86180000000002</v>
      </c>
      <c r="M54" s="63">
        <f t="shared" si="6"/>
        <v>155743.23000000001</v>
      </c>
      <c r="N54" s="64">
        <f t="shared" si="7"/>
        <v>20156694.530000001</v>
      </c>
      <c r="O54" s="65">
        <v>7093067</v>
      </c>
      <c r="P54" s="66">
        <v>6119404463</v>
      </c>
      <c r="Q54" s="67">
        <f t="shared" si="8"/>
        <v>4279633.0228199372</v>
      </c>
      <c r="R54" s="68">
        <v>5961245.5289000003</v>
      </c>
      <c r="S54" s="69">
        <f t="shared" si="9"/>
        <v>19024873.058900002</v>
      </c>
      <c r="T54" s="76">
        <v>14954400.029999999</v>
      </c>
      <c r="U54" s="67">
        <f t="shared" si="10"/>
        <v>15552576.031199999</v>
      </c>
      <c r="V54" s="64">
        <f t="shared" si="11"/>
        <v>0</v>
      </c>
      <c r="W54" s="71">
        <f t="shared" si="12"/>
        <v>19024873.059999999</v>
      </c>
      <c r="X54" s="72"/>
      <c r="Y54" s="73">
        <f t="shared" si="1"/>
        <v>26117940.059999999</v>
      </c>
      <c r="Z54" s="74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</row>
    <row r="55" spans="1:49" s="77" customFormat="1" ht="12.75" x14ac:dyDescent="0.2">
      <c r="A55" s="58">
        <f>'[4]EOY Data FY22-23'!A53</f>
        <v>113</v>
      </c>
      <c r="B55" s="59" t="str">
        <f>'[4]EOY Data FY22-23'!B53</f>
        <v>Conway</v>
      </c>
      <c r="C55" s="59" t="b">
        <f t="shared" si="2"/>
        <v>1</v>
      </c>
      <c r="D55" s="60">
        <v>113</v>
      </c>
      <c r="E55" s="75" t="s">
        <v>81</v>
      </c>
      <c r="F55" s="62">
        <v>1048.1300000000001</v>
      </c>
      <c r="G55" s="63">
        <f t="shared" si="3"/>
        <v>4383279.66</v>
      </c>
      <c r="H55" s="63">
        <v>396.81389999999999</v>
      </c>
      <c r="I55" s="63">
        <f t="shared" si="4"/>
        <v>930925.41</v>
      </c>
      <c r="J55" s="63">
        <v>179.9248</v>
      </c>
      <c r="K55" s="63">
        <f t="shared" si="5"/>
        <v>385398.92</v>
      </c>
      <c r="L55" s="63">
        <v>17.170500000000001</v>
      </c>
      <c r="M55" s="63">
        <f t="shared" si="6"/>
        <v>14011.13</v>
      </c>
      <c r="N55" s="64">
        <f t="shared" si="7"/>
        <v>5713615.1200000001</v>
      </c>
      <c r="O55" s="65">
        <v>3602520</v>
      </c>
      <c r="P55" s="66">
        <v>3056995488.6768298</v>
      </c>
      <c r="Q55" s="67">
        <f t="shared" si="8"/>
        <v>7703851.8274607565</v>
      </c>
      <c r="R55" s="68">
        <v>0</v>
      </c>
      <c r="S55" s="69">
        <f t="shared" si="9"/>
        <v>2111095.12</v>
      </c>
      <c r="T55" s="76">
        <v>2503511.4</v>
      </c>
      <c r="U55" s="67">
        <f t="shared" si="10"/>
        <v>2603651.8560000001</v>
      </c>
      <c r="V55" s="64">
        <f t="shared" si="11"/>
        <v>492556.73600000003</v>
      </c>
      <c r="W55" s="71">
        <f t="shared" si="12"/>
        <v>2603651.86</v>
      </c>
      <c r="X55" s="72"/>
      <c r="Y55" s="73">
        <f t="shared" si="1"/>
        <v>6206171.8599999994</v>
      </c>
      <c r="Z55" s="74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</row>
    <row r="56" spans="1:49" s="77" customFormat="1" ht="12.75" x14ac:dyDescent="0.2">
      <c r="A56" s="58">
        <f>'[4]EOY Data FY22-23'!A54</f>
        <v>115</v>
      </c>
      <c r="B56" s="59" t="str">
        <f>'[4]EOY Data FY22-23'!B54</f>
        <v>Cornish</v>
      </c>
      <c r="C56" s="59" t="b">
        <f t="shared" si="2"/>
        <v>1</v>
      </c>
      <c r="D56" s="60">
        <v>115</v>
      </c>
      <c r="E56" s="75" t="s">
        <v>82</v>
      </c>
      <c r="F56" s="62">
        <v>162</v>
      </c>
      <c r="G56" s="63">
        <f t="shared" si="3"/>
        <v>677484</v>
      </c>
      <c r="H56" s="63">
        <v>14.16</v>
      </c>
      <c r="I56" s="63">
        <f t="shared" si="4"/>
        <v>33219.360000000001</v>
      </c>
      <c r="J56" s="63">
        <v>27.664000000000001</v>
      </c>
      <c r="K56" s="63">
        <f t="shared" si="5"/>
        <v>59256.29</v>
      </c>
      <c r="L56" s="63">
        <v>0</v>
      </c>
      <c r="M56" s="63">
        <f t="shared" si="6"/>
        <v>0</v>
      </c>
      <c r="N56" s="64">
        <f t="shared" si="7"/>
        <v>769959.65</v>
      </c>
      <c r="O56" s="65">
        <v>309059</v>
      </c>
      <c r="P56" s="66">
        <v>261277557.57810301</v>
      </c>
      <c r="Q56" s="67">
        <f t="shared" si="8"/>
        <v>18451804.913707837</v>
      </c>
      <c r="R56" s="68">
        <v>0</v>
      </c>
      <c r="S56" s="69">
        <f t="shared" si="9"/>
        <v>460900.65</v>
      </c>
      <c r="T56" s="76">
        <v>767288.17</v>
      </c>
      <c r="U56" s="67">
        <f t="shared" si="10"/>
        <v>797979.69680000003</v>
      </c>
      <c r="V56" s="64">
        <f t="shared" si="11"/>
        <v>337079.04680000001</v>
      </c>
      <c r="W56" s="71">
        <f t="shared" si="12"/>
        <v>797979.7</v>
      </c>
      <c r="X56" s="72"/>
      <c r="Y56" s="73">
        <f t="shared" si="1"/>
        <v>1107038.7</v>
      </c>
      <c r="Z56" s="74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</row>
    <row r="57" spans="1:49" s="77" customFormat="1" ht="12.75" x14ac:dyDescent="0.2">
      <c r="A57" s="58">
        <f>'[4]EOY Data FY22-23'!A55</f>
        <v>117</v>
      </c>
      <c r="B57" s="59" t="str">
        <f>'[4]EOY Data FY22-23'!B55</f>
        <v>Croydon</v>
      </c>
      <c r="C57" s="59" t="b">
        <f t="shared" si="2"/>
        <v>1</v>
      </c>
      <c r="D57" s="60">
        <v>117</v>
      </c>
      <c r="E57" s="75" t="s">
        <v>83</v>
      </c>
      <c r="F57" s="62">
        <v>78</v>
      </c>
      <c r="G57" s="63">
        <f t="shared" si="3"/>
        <v>326196</v>
      </c>
      <c r="H57" s="63">
        <v>20.5562</v>
      </c>
      <c r="I57" s="63">
        <f t="shared" si="4"/>
        <v>48224.85</v>
      </c>
      <c r="J57" s="63">
        <v>16.738900000000001</v>
      </c>
      <c r="K57" s="63">
        <f t="shared" si="5"/>
        <v>35854.720000000001</v>
      </c>
      <c r="L57" s="63">
        <v>0</v>
      </c>
      <c r="M57" s="63">
        <f t="shared" si="6"/>
        <v>0</v>
      </c>
      <c r="N57" s="64">
        <f t="shared" si="7"/>
        <v>410275.56999999995</v>
      </c>
      <c r="O57" s="65">
        <v>182592</v>
      </c>
      <c r="P57" s="66">
        <v>160644110.68882301</v>
      </c>
      <c r="Q57" s="67">
        <f t="shared" si="8"/>
        <v>7814873.891518034</v>
      </c>
      <c r="R57" s="68">
        <v>0</v>
      </c>
      <c r="S57" s="69">
        <f t="shared" si="9"/>
        <v>227683.56999999995</v>
      </c>
      <c r="T57" s="76">
        <v>363375.15</v>
      </c>
      <c r="U57" s="67">
        <f t="shared" si="10"/>
        <v>377910.15600000002</v>
      </c>
      <c r="V57" s="64">
        <f t="shared" si="11"/>
        <v>150226.58600000007</v>
      </c>
      <c r="W57" s="71">
        <f t="shared" si="12"/>
        <v>377910.16</v>
      </c>
      <c r="X57" s="72"/>
      <c r="Y57" s="73">
        <f t="shared" si="1"/>
        <v>560502.15999999992</v>
      </c>
      <c r="Z57" s="74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</row>
    <row r="58" spans="1:49" s="77" customFormat="1" ht="12.75" x14ac:dyDescent="0.2">
      <c r="A58" s="58">
        <f>'[4]EOY Data FY22-23'!A56</f>
        <v>119</v>
      </c>
      <c r="B58" s="59" t="str">
        <f>'[4]EOY Data FY22-23'!B56</f>
        <v>Dalton</v>
      </c>
      <c r="C58" s="59" t="b">
        <f t="shared" si="2"/>
        <v>1</v>
      </c>
      <c r="D58" s="60">
        <v>119</v>
      </c>
      <c r="E58" s="75" t="s">
        <v>84</v>
      </c>
      <c r="F58" s="62">
        <v>89.05</v>
      </c>
      <c r="G58" s="63">
        <f t="shared" si="3"/>
        <v>372407.1</v>
      </c>
      <c r="H58" s="63">
        <v>53</v>
      </c>
      <c r="I58" s="63">
        <f t="shared" si="4"/>
        <v>124338</v>
      </c>
      <c r="J58" s="63">
        <v>30.748100000000001</v>
      </c>
      <c r="K58" s="63">
        <f t="shared" si="5"/>
        <v>65862.429999999993</v>
      </c>
      <c r="L58" s="63">
        <v>0</v>
      </c>
      <c r="M58" s="63">
        <f t="shared" si="6"/>
        <v>0</v>
      </c>
      <c r="N58" s="64">
        <f t="shared" si="7"/>
        <v>562607.53</v>
      </c>
      <c r="O58" s="65">
        <v>178167</v>
      </c>
      <c r="P58" s="66">
        <v>164568498.80122301</v>
      </c>
      <c r="Q58" s="67">
        <f t="shared" si="8"/>
        <v>3105066.0151174152</v>
      </c>
      <c r="R58" s="68">
        <v>326786.75203792087</v>
      </c>
      <c r="S58" s="69">
        <f t="shared" si="9"/>
        <v>711227.2820379209</v>
      </c>
      <c r="T58" s="76">
        <v>685603.78</v>
      </c>
      <c r="U58" s="67">
        <f t="shared" si="10"/>
        <v>713027.93120000011</v>
      </c>
      <c r="V58" s="64">
        <f t="shared" si="11"/>
        <v>1800.6491620792076</v>
      </c>
      <c r="W58" s="71">
        <f t="shared" si="12"/>
        <v>713027.93</v>
      </c>
      <c r="X58" s="72"/>
      <c r="Y58" s="73">
        <f t="shared" si="1"/>
        <v>891194.93</v>
      </c>
      <c r="Z58" s="74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</row>
    <row r="59" spans="1:49" s="77" customFormat="1" ht="12.75" x14ac:dyDescent="0.2">
      <c r="A59" s="58">
        <f>'[4]EOY Data FY22-23'!A57</f>
        <v>123</v>
      </c>
      <c r="B59" s="59" t="str">
        <f>'[4]EOY Data FY22-23'!B57</f>
        <v>Danbury</v>
      </c>
      <c r="C59" s="59" t="b">
        <f t="shared" si="2"/>
        <v>1</v>
      </c>
      <c r="D59" s="60">
        <v>123</v>
      </c>
      <c r="E59" s="75" t="s">
        <v>85</v>
      </c>
      <c r="F59" s="62">
        <v>139.68</v>
      </c>
      <c r="G59" s="63">
        <f t="shared" si="3"/>
        <v>584141.76</v>
      </c>
      <c r="H59" s="63">
        <v>55.998800000000003</v>
      </c>
      <c r="I59" s="63">
        <f t="shared" si="4"/>
        <v>131373.18</v>
      </c>
      <c r="J59" s="63">
        <v>27.3552</v>
      </c>
      <c r="K59" s="63">
        <f t="shared" si="5"/>
        <v>58594.84</v>
      </c>
      <c r="L59" s="63">
        <v>2</v>
      </c>
      <c r="M59" s="63">
        <f t="shared" si="6"/>
        <v>1632</v>
      </c>
      <c r="N59" s="64">
        <f t="shared" si="7"/>
        <v>775741.77999999991</v>
      </c>
      <c r="O59" s="65">
        <v>258746</v>
      </c>
      <c r="P59" s="66">
        <v>216780915.35614699</v>
      </c>
      <c r="Q59" s="67">
        <f t="shared" si="8"/>
        <v>3871170.7278753649</v>
      </c>
      <c r="R59" s="68">
        <v>272345.11061455013</v>
      </c>
      <c r="S59" s="69">
        <f t="shared" si="9"/>
        <v>789340.8906145501</v>
      </c>
      <c r="T59" s="76">
        <v>934023.49</v>
      </c>
      <c r="U59" s="67">
        <f t="shared" si="10"/>
        <v>971384.42960000003</v>
      </c>
      <c r="V59" s="64">
        <f t="shared" si="11"/>
        <v>182043.53898544994</v>
      </c>
      <c r="W59" s="71">
        <f t="shared" si="12"/>
        <v>971384.43</v>
      </c>
      <c r="X59" s="72"/>
      <c r="Y59" s="73">
        <f t="shared" si="1"/>
        <v>1230130.4300000002</v>
      </c>
      <c r="Z59" s="74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</row>
    <row r="60" spans="1:49" s="77" customFormat="1" ht="12.75" x14ac:dyDescent="0.2">
      <c r="A60" s="58">
        <f>'[4]EOY Data FY22-23'!A58</f>
        <v>125</v>
      </c>
      <c r="B60" s="59" t="str">
        <f>'[4]EOY Data FY22-23'!B58</f>
        <v>Danville</v>
      </c>
      <c r="C60" s="59" t="b">
        <f t="shared" si="2"/>
        <v>1</v>
      </c>
      <c r="D60" s="60">
        <v>125</v>
      </c>
      <c r="E60" s="75" t="s">
        <v>86</v>
      </c>
      <c r="F60" s="62">
        <v>556</v>
      </c>
      <c r="G60" s="63">
        <f t="shared" si="3"/>
        <v>2325192</v>
      </c>
      <c r="H60" s="63">
        <v>91.522499999999994</v>
      </c>
      <c r="I60" s="63">
        <f t="shared" si="4"/>
        <v>214711.79</v>
      </c>
      <c r="J60" s="63">
        <v>130.00450000000001</v>
      </c>
      <c r="K60" s="63">
        <f t="shared" si="5"/>
        <v>278469.64</v>
      </c>
      <c r="L60" s="63">
        <v>2</v>
      </c>
      <c r="M60" s="63">
        <f t="shared" si="6"/>
        <v>1632</v>
      </c>
      <c r="N60" s="64">
        <f t="shared" si="7"/>
        <v>2820005.43</v>
      </c>
      <c r="O60" s="65">
        <v>866668</v>
      </c>
      <c r="P60" s="66">
        <v>736376844.49500299</v>
      </c>
      <c r="Q60" s="67">
        <f t="shared" si="8"/>
        <v>8045855.8769155461</v>
      </c>
      <c r="R60" s="68">
        <v>0</v>
      </c>
      <c r="S60" s="69">
        <f t="shared" si="9"/>
        <v>1953337.4300000002</v>
      </c>
      <c r="T60" s="76">
        <v>2662309.0499999998</v>
      </c>
      <c r="U60" s="67">
        <f t="shared" si="10"/>
        <v>2768801.412</v>
      </c>
      <c r="V60" s="64">
        <f t="shared" si="11"/>
        <v>815463.98199999984</v>
      </c>
      <c r="W60" s="71">
        <f t="shared" si="12"/>
        <v>2768801.41</v>
      </c>
      <c r="X60" s="72"/>
      <c r="Y60" s="73">
        <f t="shared" si="1"/>
        <v>3635469.41</v>
      </c>
      <c r="Z60" s="74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</row>
    <row r="61" spans="1:49" s="77" customFormat="1" ht="12.75" x14ac:dyDescent="0.2">
      <c r="A61" s="58">
        <f>'[4]EOY Data FY22-23'!A59</f>
        <v>127</v>
      </c>
      <c r="B61" s="59" t="str">
        <f>'[4]EOY Data FY22-23'!B59</f>
        <v>Deerfield</v>
      </c>
      <c r="C61" s="59" t="b">
        <f t="shared" si="2"/>
        <v>1</v>
      </c>
      <c r="D61" s="60">
        <v>127</v>
      </c>
      <c r="E61" s="75" t="s">
        <v>87</v>
      </c>
      <c r="F61" s="62">
        <v>646</v>
      </c>
      <c r="G61" s="63">
        <f t="shared" si="3"/>
        <v>2701572</v>
      </c>
      <c r="H61" s="63">
        <v>87.65</v>
      </c>
      <c r="I61" s="63">
        <f t="shared" si="4"/>
        <v>205626.9</v>
      </c>
      <c r="J61" s="63">
        <v>142.3871</v>
      </c>
      <c r="K61" s="63">
        <f t="shared" si="5"/>
        <v>304993.17</v>
      </c>
      <c r="L61" s="63">
        <v>1</v>
      </c>
      <c r="M61" s="63">
        <f t="shared" si="6"/>
        <v>816</v>
      </c>
      <c r="N61" s="64">
        <f t="shared" si="7"/>
        <v>3213008.07</v>
      </c>
      <c r="O61" s="65">
        <v>1216416</v>
      </c>
      <c r="P61" s="66">
        <v>1105420690.3243201</v>
      </c>
      <c r="Q61" s="67">
        <f t="shared" si="8"/>
        <v>12611759.159433201</v>
      </c>
      <c r="R61" s="68">
        <v>0</v>
      </c>
      <c r="S61" s="69">
        <f t="shared" si="9"/>
        <v>1996592.0699999998</v>
      </c>
      <c r="T61" s="76">
        <v>2167249.4</v>
      </c>
      <c r="U61" s="67">
        <f t="shared" si="10"/>
        <v>2253939.3760000002</v>
      </c>
      <c r="V61" s="64">
        <f t="shared" si="11"/>
        <v>257347.30600000033</v>
      </c>
      <c r="W61" s="71">
        <f t="shared" si="12"/>
        <v>2253939.38</v>
      </c>
      <c r="X61" s="72"/>
      <c r="Y61" s="73">
        <f t="shared" si="1"/>
        <v>3470355.38</v>
      </c>
      <c r="Z61" s="74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</row>
    <row r="62" spans="1:49" s="77" customFormat="1" ht="12.75" x14ac:dyDescent="0.2">
      <c r="A62" s="82">
        <f>'[4]EOY Data FY22-23'!A60</f>
        <v>129</v>
      </c>
      <c r="B62" s="77" t="str">
        <f>'[4]EOY Data FY22-23'!B60</f>
        <v>Deering</v>
      </c>
      <c r="C62" s="77" t="b">
        <f t="shared" si="2"/>
        <v>1</v>
      </c>
      <c r="D62" s="83">
        <v>129</v>
      </c>
      <c r="E62" s="75" t="s">
        <v>88</v>
      </c>
      <c r="F62" s="62">
        <v>181.92</v>
      </c>
      <c r="G62" s="63">
        <f t="shared" si="3"/>
        <v>760789.44</v>
      </c>
      <c r="H62" s="63">
        <v>71</v>
      </c>
      <c r="I62" s="63">
        <f t="shared" si="4"/>
        <v>166566</v>
      </c>
      <c r="J62" s="63">
        <v>35.9467</v>
      </c>
      <c r="K62" s="63">
        <f t="shared" si="5"/>
        <v>76997.83</v>
      </c>
      <c r="L62" s="63">
        <v>0.89139999999999997</v>
      </c>
      <c r="M62" s="63">
        <f t="shared" si="6"/>
        <v>727.38</v>
      </c>
      <c r="N62" s="64">
        <f t="shared" si="7"/>
        <v>1005080.6499999999</v>
      </c>
      <c r="O62" s="65">
        <v>438220</v>
      </c>
      <c r="P62" s="66">
        <v>378461475.11451101</v>
      </c>
      <c r="Q62" s="67">
        <f t="shared" si="8"/>
        <v>5330443.3114719857</v>
      </c>
      <c r="R62" s="68">
        <v>169167.8923053313</v>
      </c>
      <c r="S62" s="69">
        <f t="shared" si="9"/>
        <v>736028.54230533121</v>
      </c>
      <c r="T62" s="76">
        <v>855418.12</v>
      </c>
      <c r="U62" s="67">
        <f t="shared" si="10"/>
        <v>889634.84480000008</v>
      </c>
      <c r="V62" s="64">
        <f t="shared" si="11"/>
        <v>153606.30249466887</v>
      </c>
      <c r="W62" s="71">
        <f t="shared" si="12"/>
        <v>889634.84</v>
      </c>
      <c r="X62" s="72"/>
      <c r="Y62" s="73">
        <f t="shared" si="1"/>
        <v>1327854.8399999999</v>
      </c>
      <c r="Z62" s="74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</row>
    <row r="63" spans="1:49" s="77" customFormat="1" ht="12.75" x14ac:dyDescent="0.2">
      <c r="A63" s="82">
        <f>'[4]EOY Data FY22-23'!A61</f>
        <v>131</v>
      </c>
      <c r="B63" s="77" t="str">
        <f>'[4]EOY Data FY22-23'!B61</f>
        <v>Derry</v>
      </c>
      <c r="C63" s="77" t="b">
        <f t="shared" si="2"/>
        <v>1</v>
      </c>
      <c r="D63" s="83">
        <v>131</v>
      </c>
      <c r="E63" s="75" t="s">
        <v>89</v>
      </c>
      <c r="F63" s="62">
        <v>4483.82</v>
      </c>
      <c r="G63" s="63">
        <f t="shared" si="3"/>
        <v>18751335.239999998</v>
      </c>
      <c r="H63" s="63">
        <v>1043.3297</v>
      </c>
      <c r="I63" s="63">
        <f t="shared" si="4"/>
        <v>2447651.48</v>
      </c>
      <c r="J63" s="63">
        <v>1071.5237999999999</v>
      </c>
      <c r="K63" s="63">
        <f t="shared" si="5"/>
        <v>2295203.98</v>
      </c>
      <c r="L63" s="63">
        <v>40.924499999999995</v>
      </c>
      <c r="M63" s="63">
        <f t="shared" si="6"/>
        <v>33394.39</v>
      </c>
      <c r="N63" s="64">
        <f t="shared" si="7"/>
        <v>23527585.09</v>
      </c>
      <c r="O63" s="65">
        <v>6368359</v>
      </c>
      <c r="P63" s="66">
        <v>5289742213.2613401</v>
      </c>
      <c r="Q63" s="67">
        <f t="shared" si="8"/>
        <v>5070058.1161078233</v>
      </c>
      <c r="R63" s="68">
        <v>2947720.6561357211</v>
      </c>
      <c r="S63" s="69">
        <f t="shared" si="9"/>
        <v>20106946.746135719</v>
      </c>
      <c r="T63" s="76">
        <v>24175956.899999999</v>
      </c>
      <c r="U63" s="67">
        <f t="shared" si="10"/>
        <v>25142995.175999999</v>
      </c>
      <c r="V63" s="64">
        <f t="shared" si="11"/>
        <v>5036048.4298642799</v>
      </c>
      <c r="W63" s="71">
        <f t="shared" si="12"/>
        <v>25142995.18</v>
      </c>
      <c r="X63" s="72"/>
      <c r="Y63" s="73">
        <f t="shared" si="1"/>
        <v>31511354.18</v>
      </c>
      <c r="Z63" s="74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</row>
    <row r="64" spans="1:49" s="77" customFormat="1" ht="12.75" x14ac:dyDescent="0.2">
      <c r="A64" s="82">
        <f>'[4]EOY Data FY22-23'!A62</f>
        <v>133</v>
      </c>
      <c r="B64" s="77" t="str">
        <f>'[4]EOY Data FY22-23'!B62</f>
        <v>Dix's Grant</v>
      </c>
      <c r="C64" s="77" t="b">
        <f t="shared" si="2"/>
        <v>1</v>
      </c>
      <c r="D64" s="83">
        <v>133</v>
      </c>
      <c r="E64" s="75" t="s">
        <v>90</v>
      </c>
      <c r="F64" s="62">
        <v>0</v>
      </c>
      <c r="G64" s="63">
        <f t="shared" si="3"/>
        <v>0</v>
      </c>
      <c r="H64" s="63">
        <v>0</v>
      </c>
      <c r="I64" s="63">
        <f t="shared" si="4"/>
        <v>0</v>
      </c>
      <c r="J64" s="63">
        <v>0</v>
      </c>
      <c r="K64" s="63">
        <f t="shared" si="5"/>
        <v>0</v>
      </c>
      <c r="L64" s="63">
        <v>0</v>
      </c>
      <c r="M64" s="63">
        <f t="shared" si="6"/>
        <v>0</v>
      </c>
      <c r="N64" s="64">
        <f t="shared" si="7"/>
        <v>0</v>
      </c>
      <c r="O64" s="65">
        <v>1650</v>
      </c>
      <c r="P64" s="66">
        <v>1352285.2808916999</v>
      </c>
      <c r="Q64" s="67">
        <f t="shared" si="8"/>
        <v>0</v>
      </c>
      <c r="R64" s="68">
        <v>0</v>
      </c>
      <c r="S64" s="69">
        <f t="shared" si="9"/>
        <v>0</v>
      </c>
      <c r="T64" s="76">
        <v>0</v>
      </c>
      <c r="U64" s="67">
        <f t="shared" si="10"/>
        <v>0</v>
      </c>
      <c r="V64" s="64">
        <f t="shared" si="11"/>
        <v>0</v>
      </c>
      <c r="W64" s="71">
        <f t="shared" si="12"/>
        <v>0</v>
      </c>
      <c r="X64" s="72"/>
      <c r="Y64" s="73">
        <f t="shared" si="1"/>
        <v>1650</v>
      </c>
      <c r="Z64" s="74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</row>
    <row r="65" spans="1:49" s="77" customFormat="1" ht="12.75" x14ac:dyDescent="0.2">
      <c r="A65" s="82">
        <f>'[4]EOY Data FY22-23'!A63</f>
        <v>134</v>
      </c>
      <c r="B65" s="77" t="str">
        <f>'[4]EOY Data FY22-23'!B63</f>
        <v>Dixville</v>
      </c>
      <c r="C65" s="77" t="b">
        <f t="shared" si="2"/>
        <v>1</v>
      </c>
      <c r="D65" s="83">
        <v>134</v>
      </c>
      <c r="E65" s="75" t="s">
        <v>91</v>
      </c>
      <c r="F65" s="62">
        <v>0</v>
      </c>
      <c r="G65" s="63">
        <f t="shared" si="3"/>
        <v>0</v>
      </c>
      <c r="H65" s="63">
        <v>0</v>
      </c>
      <c r="I65" s="63">
        <f t="shared" si="4"/>
        <v>0</v>
      </c>
      <c r="J65" s="63">
        <v>0</v>
      </c>
      <c r="K65" s="63">
        <f t="shared" si="5"/>
        <v>0</v>
      </c>
      <c r="L65" s="63">
        <v>0</v>
      </c>
      <c r="M65" s="63">
        <f t="shared" si="6"/>
        <v>0</v>
      </c>
      <c r="N65" s="64">
        <f t="shared" si="7"/>
        <v>0</v>
      </c>
      <c r="O65" s="65">
        <v>14553</v>
      </c>
      <c r="P65" s="66">
        <v>43788977.154630803</v>
      </c>
      <c r="Q65" s="67">
        <f t="shared" si="8"/>
        <v>0</v>
      </c>
      <c r="R65" s="68">
        <v>0</v>
      </c>
      <c r="S65" s="69">
        <f t="shared" si="9"/>
        <v>0</v>
      </c>
      <c r="T65" s="76">
        <v>0</v>
      </c>
      <c r="U65" s="67">
        <f t="shared" si="10"/>
        <v>0</v>
      </c>
      <c r="V65" s="64">
        <f t="shared" si="11"/>
        <v>0</v>
      </c>
      <c r="W65" s="71">
        <f t="shared" si="12"/>
        <v>0</v>
      </c>
      <c r="X65" s="72"/>
      <c r="Y65" s="73">
        <f t="shared" si="1"/>
        <v>14553</v>
      </c>
      <c r="Z65" s="74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</row>
    <row r="66" spans="1:49" s="77" customFormat="1" ht="12.75" x14ac:dyDescent="0.2">
      <c r="A66" s="82">
        <f>'[4]EOY Data FY22-23'!A64</f>
        <v>139</v>
      </c>
      <c r="B66" s="77" t="str">
        <f>'[4]EOY Data FY22-23'!B64</f>
        <v>Dorchester</v>
      </c>
      <c r="C66" s="77" t="b">
        <f t="shared" si="2"/>
        <v>1</v>
      </c>
      <c r="D66" s="83">
        <v>139</v>
      </c>
      <c r="E66" s="75" t="s">
        <v>92</v>
      </c>
      <c r="F66" s="62">
        <v>27</v>
      </c>
      <c r="G66" s="63">
        <f t="shared" si="3"/>
        <v>112914</v>
      </c>
      <c r="H66" s="63">
        <v>12.26</v>
      </c>
      <c r="I66" s="63">
        <f t="shared" si="4"/>
        <v>28761.96</v>
      </c>
      <c r="J66" s="63">
        <v>9.6832999999999991</v>
      </c>
      <c r="K66" s="63">
        <f t="shared" si="5"/>
        <v>20741.63</v>
      </c>
      <c r="L66" s="63">
        <v>1.7665999999999999</v>
      </c>
      <c r="M66" s="63">
        <f t="shared" si="6"/>
        <v>1441.55</v>
      </c>
      <c r="N66" s="64">
        <f t="shared" si="7"/>
        <v>163859.13999999998</v>
      </c>
      <c r="O66" s="65">
        <v>81428</v>
      </c>
      <c r="P66" s="66">
        <v>68596653.912115201</v>
      </c>
      <c r="Q66" s="67">
        <f t="shared" si="8"/>
        <v>5595159.3729294622</v>
      </c>
      <c r="R66" s="68">
        <v>23694.032349404144</v>
      </c>
      <c r="S66" s="69">
        <f t="shared" si="9"/>
        <v>106125.17234940414</v>
      </c>
      <c r="T66" s="76">
        <v>264571.82</v>
      </c>
      <c r="U66" s="67">
        <f t="shared" si="10"/>
        <v>275154.69280000002</v>
      </c>
      <c r="V66" s="64">
        <f t="shared" si="11"/>
        <v>169029.52045059588</v>
      </c>
      <c r="W66" s="71">
        <f t="shared" si="12"/>
        <v>275154.69</v>
      </c>
      <c r="X66" s="72"/>
      <c r="Y66" s="73">
        <f t="shared" si="1"/>
        <v>356582.69</v>
      </c>
      <c r="Z66" s="74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</row>
    <row r="67" spans="1:49" s="77" customFormat="1" ht="12.75" x14ac:dyDescent="0.2">
      <c r="A67" s="82">
        <f>'[4]EOY Data FY22-23'!A65</f>
        <v>141</v>
      </c>
      <c r="B67" s="77" t="str">
        <f>'[4]EOY Data FY22-23'!B65</f>
        <v>Dover</v>
      </c>
      <c r="C67" s="77" t="b">
        <f t="shared" si="2"/>
        <v>1</v>
      </c>
      <c r="D67" s="83">
        <v>141</v>
      </c>
      <c r="E67" s="75" t="s">
        <v>93</v>
      </c>
      <c r="F67" s="62">
        <v>3300.74</v>
      </c>
      <c r="G67" s="63">
        <f t="shared" si="3"/>
        <v>13803694.68</v>
      </c>
      <c r="H67" s="63">
        <v>928.13</v>
      </c>
      <c r="I67" s="63">
        <f t="shared" si="4"/>
        <v>2177392.98</v>
      </c>
      <c r="J67" s="63">
        <v>750.21050000000002</v>
      </c>
      <c r="K67" s="63">
        <f t="shared" si="5"/>
        <v>1606950.89</v>
      </c>
      <c r="L67" s="63">
        <v>111.4552</v>
      </c>
      <c r="M67" s="63">
        <f t="shared" si="6"/>
        <v>90947.44</v>
      </c>
      <c r="N67" s="64">
        <f t="shared" si="7"/>
        <v>17678985.990000002</v>
      </c>
      <c r="O67" s="65">
        <v>6937255</v>
      </c>
      <c r="P67" s="66">
        <v>5798769649.7472296</v>
      </c>
      <c r="Q67" s="67">
        <f t="shared" si="8"/>
        <v>6247798.9610800529</v>
      </c>
      <c r="R67" s="68">
        <v>763982.56742970983</v>
      </c>
      <c r="S67" s="69">
        <f t="shared" si="9"/>
        <v>11505713.557429712</v>
      </c>
      <c r="T67" s="76">
        <v>10191730.32</v>
      </c>
      <c r="U67" s="67">
        <f t="shared" si="10"/>
        <v>10599399.5328</v>
      </c>
      <c r="V67" s="64">
        <f t="shared" si="11"/>
        <v>0</v>
      </c>
      <c r="W67" s="71">
        <f t="shared" si="12"/>
        <v>11505713.560000001</v>
      </c>
      <c r="X67" s="72"/>
      <c r="Y67" s="73">
        <f t="shared" si="1"/>
        <v>18442968.560000002</v>
      </c>
      <c r="Z67" s="74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</row>
    <row r="68" spans="1:49" s="77" customFormat="1" ht="12.75" x14ac:dyDescent="0.2">
      <c r="A68" s="82">
        <f>'[4]EOY Data FY22-23'!A66</f>
        <v>143</v>
      </c>
      <c r="B68" s="77" t="str">
        <f>'[4]EOY Data FY22-23'!B66</f>
        <v>Dublin</v>
      </c>
      <c r="C68" s="77" t="b">
        <f t="shared" si="2"/>
        <v>1</v>
      </c>
      <c r="D68" s="83">
        <v>143</v>
      </c>
      <c r="E68" s="84" t="s">
        <v>94</v>
      </c>
      <c r="F68" s="62">
        <v>135</v>
      </c>
      <c r="G68" s="63">
        <f t="shared" si="3"/>
        <v>564570</v>
      </c>
      <c r="H68" s="63">
        <v>30.3</v>
      </c>
      <c r="I68" s="63">
        <f t="shared" si="4"/>
        <v>71083.8</v>
      </c>
      <c r="J68" s="63">
        <v>25.160899999999998</v>
      </c>
      <c r="K68" s="63">
        <f t="shared" si="5"/>
        <v>53894.65</v>
      </c>
      <c r="L68" s="63">
        <v>1.8934</v>
      </c>
      <c r="M68" s="63">
        <f t="shared" si="6"/>
        <v>1545.01</v>
      </c>
      <c r="N68" s="64">
        <f t="shared" si="7"/>
        <v>691093.46000000008</v>
      </c>
      <c r="O68" s="65">
        <v>520964</v>
      </c>
      <c r="P68" s="66">
        <v>432340432.63818401</v>
      </c>
      <c r="Q68" s="67">
        <f t="shared" si="8"/>
        <v>14268661.143174389</v>
      </c>
      <c r="R68" s="68">
        <v>0</v>
      </c>
      <c r="S68" s="69">
        <f t="shared" si="9"/>
        <v>170129.46000000008</v>
      </c>
      <c r="T68" s="70">
        <v>175204.67</v>
      </c>
      <c r="U68" s="67">
        <f t="shared" si="10"/>
        <v>182212.85680000001</v>
      </c>
      <c r="V68" s="64">
        <f t="shared" si="11"/>
        <v>12083.396799999929</v>
      </c>
      <c r="W68" s="71">
        <f t="shared" si="12"/>
        <v>182212.86</v>
      </c>
      <c r="X68" s="72"/>
      <c r="Y68" s="73">
        <f t="shared" si="1"/>
        <v>703176.86</v>
      </c>
      <c r="Z68" s="74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</row>
    <row r="69" spans="1:49" s="77" customFormat="1" ht="12.75" x14ac:dyDescent="0.2">
      <c r="A69" s="82">
        <f>'[4]EOY Data FY22-23'!A67</f>
        <v>147</v>
      </c>
      <c r="B69" s="77" t="str">
        <f>'[4]EOY Data FY22-23'!B67</f>
        <v>Dummer</v>
      </c>
      <c r="C69" s="77" t="b">
        <f t="shared" si="2"/>
        <v>1</v>
      </c>
      <c r="D69" s="83">
        <v>147</v>
      </c>
      <c r="E69" s="75" t="s">
        <v>95</v>
      </c>
      <c r="F69" s="62">
        <v>31</v>
      </c>
      <c r="G69" s="63">
        <f t="shared" si="3"/>
        <v>129642</v>
      </c>
      <c r="H69" s="63">
        <v>13</v>
      </c>
      <c r="I69" s="63">
        <f t="shared" si="4"/>
        <v>30498</v>
      </c>
      <c r="J69" s="63">
        <v>5.8418000000000001</v>
      </c>
      <c r="K69" s="63">
        <f t="shared" si="5"/>
        <v>12513.14</v>
      </c>
      <c r="L69" s="63">
        <v>0</v>
      </c>
      <c r="M69" s="63">
        <f t="shared" si="6"/>
        <v>0</v>
      </c>
      <c r="N69" s="64">
        <f t="shared" si="7"/>
        <v>172653.14</v>
      </c>
      <c r="O69" s="65">
        <v>65258</v>
      </c>
      <c r="P69" s="66">
        <v>151232678.63690799</v>
      </c>
      <c r="Q69" s="67">
        <f t="shared" si="8"/>
        <v>11633282.972069846</v>
      </c>
      <c r="R69" s="68">
        <v>0</v>
      </c>
      <c r="S69" s="69">
        <f t="shared" si="9"/>
        <v>107395.14000000001</v>
      </c>
      <c r="T69" s="76">
        <v>110708.85</v>
      </c>
      <c r="U69" s="67">
        <f t="shared" si="10"/>
        <v>115137.20400000001</v>
      </c>
      <c r="V69" s="64">
        <f t="shared" si="11"/>
        <v>7742.0639999999985</v>
      </c>
      <c r="W69" s="71">
        <f t="shared" si="12"/>
        <v>115137.2</v>
      </c>
      <c r="X69" s="72"/>
      <c r="Y69" s="73">
        <f t="shared" si="1"/>
        <v>180395.2</v>
      </c>
      <c r="Z69" s="74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</row>
    <row r="70" spans="1:49" s="77" customFormat="1" ht="12.75" x14ac:dyDescent="0.2">
      <c r="A70" s="82">
        <f>'[4]EOY Data FY22-23'!A68</f>
        <v>149</v>
      </c>
      <c r="B70" s="77" t="str">
        <f>'[4]EOY Data FY22-23'!B68</f>
        <v>Dunbarton</v>
      </c>
      <c r="C70" s="77" t="b">
        <f t="shared" si="2"/>
        <v>1</v>
      </c>
      <c r="D70" s="83">
        <v>149</v>
      </c>
      <c r="E70" s="75" t="s">
        <v>96</v>
      </c>
      <c r="F70" s="62">
        <v>476</v>
      </c>
      <c r="G70" s="63">
        <f t="shared" si="3"/>
        <v>1990632</v>
      </c>
      <c r="H70" s="63">
        <v>29.7056</v>
      </c>
      <c r="I70" s="63">
        <f t="shared" si="4"/>
        <v>69689.34</v>
      </c>
      <c r="J70" s="63">
        <v>81.563699999999997</v>
      </c>
      <c r="K70" s="63">
        <f t="shared" si="5"/>
        <v>174709.45</v>
      </c>
      <c r="L70" s="63">
        <v>0</v>
      </c>
      <c r="M70" s="63">
        <f t="shared" si="6"/>
        <v>0</v>
      </c>
      <c r="N70" s="64">
        <f t="shared" si="7"/>
        <v>2235030.79</v>
      </c>
      <c r="O70" s="65">
        <v>697560</v>
      </c>
      <c r="P70" s="66">
        <v>609967822.05994499</v>
      </c>
      <c r="Q70" s="67">
        <f t="shared" si="8"/>
        <v>20533765.419986296</v>
      </c>
      <c r="R70" s="68">
        <v>0</v>
      </c>
      <c r="S70" s="69">
        <f t="shared" si="9"/>
        <v>1537470.79</v>
      </c>
      <c r="T70" s="76">
        <v>1351766.93</v>
      </c>
      <c r="U70" s="67">
        <f t="shared" si="10"/>
        <v>1405837.6072</v>
      </c>
      <c r="V70" s="64">
        <f t="shared" si="11"/>
        <v>0</v>
      </c>
      <c r="W70" s="71">
        <f t="shared" si="12"/>
        <v>1537470.79</v>
      </c>
      <c r="X70" s="72"/>
      <c r="Y70" s="73">
        <f t="shared" si="1"/>
        <v>2235030.79</v>
      </c>
      <c r="Z70" s="74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</row>
    <row r="71" spans="1:49" s="77" customFormat="1" ht="12.75" x14ac:dyDescent="0.2">
      <c r="A71" s="82">
        <f>'[4]EOY Data FY22-23'!A69</f>
        <v>151</v>
      </c>
      <c r="B71" s="77" t="str">
        <f>'[4]EOY Data FY22-23'!B69</f>
        <v>Durham</v>
      </c>
      <c r="C71" s="77" t="b">
        <f t="shared" si="2"/>
        <v>1</v>
      </c>
      <c r="D71" s="83">
        <v>151</v>
      </c>
      <c r="E71" s="75" t="s">
        <v>97</v>
      </c>
      <c r="F71" s="62">
        <v>888.21</v>
      </c>
      <c r="G71" s="63">
        <f t="shared" si="3"/>
        <v>3714494.22</v>
      </c>
      <c r="H71" s="63">
        <v>54</v>
      </c>
      <c r="I71" s="63">
        <f t="shared" si="4"/>
        <v>126684</v>
      </c>
      <c r="J71" s="63">
        <v>138.41839999999999</v>
      </c>
      <c r="K71" s="63">
        <f t="shared" si="5"/>
        <v>296492.21000000002</v>
      </c>
      <c r="L71" s="63">
        <v>17.795000000000002</v>
      </c>
      <c r="M71" s="63">
        <f t="shared" si="6"/>
        <v>14520.72</v>
      </c>
      <c r="N71" s="64">
        <f t="shared" si="7"/>
        <v>4152191.1500000004</v>
      </c>
      <c r="O71" s="65">
        <v>2124704</v>
      </c>
      <c r="P71" s="66">
        <v>1843008917.1984701</v>
      </c>
      <c r="Q71" s="67">
        <f t="shared" si="8"/>
        <v>34129794.762934633</v>
      </c>
      <c r="R71" s="68">
        <v>0</v>
      </c>
      <c r="S71" s="69">
        <f t="shared" si="9"/>
        <v>2027487.1500000004</v>
      </c>
      <c r="T71" s="76">
        <v>1476723.72</v>
      </c>
      <c r="U71" s="67">
        <f t="shared" si="10"/>
        <v>1535792.6688000001</v>
      </c>
      <c r="V71" s="64">
        <f t="shared" si="11"/>
        <v>0</v>
      </c>
      <c r="W71" s="71">
        <f t="shared" si="12"/>
        <v>2027487.15</v>
      </c>
      <c r="X71" s="72"/>
      <c r="Y71" s="73">
        <f t="shared" si="1"/>
        <v>4152191.15</v>
      </c>
      <c r="Z71" s="74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</row>
    <row r="72" spans="1:49" s="77" customFormat="1" ht="12.75" x14ac:dyDescent="0.2">
      <c r="A72" s="82">
        <f>'[4]EOY Data FY22-23'!A70</f>
        <v>153</v>
      </c>
      <c r="B72" s="77" t="str">
        <f>'[4]EOY Data FY22-23'!B70</f>
        <v>East Kingston</v>
      </c>
      <c r="C72" s="77" t="b">
        <f t="shared" si="2"/>
        <v>1</v>
      </c>
      <c r="D72" s="83">
        <v>153</v>
      </c>
      <c r="E72" s="75" t="s">
        <v>98</v>
      </c>
      <c r="F72" s="62">
        <v>274.77999999999997</v>
      </c>
      <c r="G72" s="63">
        <f t="shared" si="3"/>
        <v>1149129.96</v>
      </c>
      <c r="H72" s="63">
        <v>19.54</v>
      </c>
      <c r="I72" s="63">
        <f t="shared" si="4"/>
        <v>45840.84</v>
      </c>
      <c r="J72" s="63">
        <v>62.113299999999995</v>
      </c>
      <c r="K72" s="63">
        <f t="shared" si="5"/>
        <v>133046.69</v>
      </c>
      <c r="L72" s="63">
        <v>1.1444000000000001</v>
      </c>
      <c r="M72" s="63">
        <f t="shared" si="6"/>
        <v>933.83</v>
      </c>
      <c r="N72" s="64">
        <f t="shared" si="7"/>
        <v>1328951.32</v>
      </c>
      <c r="O72" s="65">
        <v>648795</v>
      </c>
      <c r="P72" s="66">
        <v>567985531.32941794</v>
      </c>
      <c r="Q72" s="67">
        <f t="shared" si="8"/>
        <v>29067836.813173898</v>
      </c>
      <c r="R72" s="68">
        <v>0</v>
      </c>
      <c r="S72" s="69">
        <f t="shared" si="9"/>
        <v>680156.32000000007</v>
      </c>
      <c r="T72" s="76">
        <v>694133.83</v>
      </c>
      <c r="U72" s="67">
        <f t="shared" si="10"/>
        <v>721899.18319999997</v>
      </c>
      <c r="V72" s="64">
        <f t="shared" si="11"/>
        <v>41742.863199999905</v>
      </c>
      <c r="W72" s="71">
        <f t="shared" si="12"/>
        <v>721899.18</v>
      </c>
      <c r="X72" s="72"/>
      <c r="Y72" s="73">
        <f t="shared" ref="Y72:Y135" si="13">W72+O72</f>
        <v>1370694.1800000002</v>
      </c>
      <c r="Z72" s="74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</row>
    <row r="73" spans="1:49" s="77" customFormat="1" ht="12.75" x14ac:dyDescent="0.2">
      <c r="A73" s="82">
        <f>'[4]EOY Data FY22-23'!A71</f>
        <v>155</v>
      </c>
      <c r="B73" s="77" t="str">
        <f>'[4]EOY Data FY22-23'!B71</f>
        <v>Easton</v>
      </c>
      <c r="C73" s="77" t="b">
        <f t="shared" ref="C73:C136" si="14">B73=E73</f>
        <v>1</v>
      </c>
      <c r="D73" s="83">
        <v>155</v>
      </c>
      <c r="E73" s="75" t="s">
        <v>99</v>
      </c>
      <c r="F73" s="62">
        <v>25.14</v>
      </c>
      <c r="G73" s="63">
        <f t="shared" ref="G73:G136" si="15">ROUND(F73*G$5,2)</f>
        <v>105135.48</v>
      </c>
      <c r="H73" s="63">
        <v>7</v>
      </c>
      <c r="I73" s="63">
        <f t="shared" ref="I73:I136" si="16">IFERROR(ROUND(H73*$I$5,2),0)</f>
        <v>16422</v>
      </c>
      <c r="J73" s="63">
        <v>2</v>
      </c>
      <c r="K73" s="63">
        <f t="shared" ref="K73:K136" si="17">ROUND(J73*$K$5,2)</f>
        <v>4284</v>
      </c>
      <c r="L73" s="63">
        <v>0</v>
      </c>
      <c r="M73" s="63">
        <f t="shared" ref="M73:M136" si="18">ROUND(L73*$M$5,2)</f>
        <v>0</v>
      </c>
      <c r="N73" s="64">
        <f t="shared" ref="N73:N136" si="19">G73+I73+K73+M73</f>
        <v>125841.48</v>
      </c>
      <c r="O73" s="65">
        <v>152371</v>
      </c>
      <c r="P73" s="66">
        <v>126781629.911116</v>
      </c>
      <c r="Q73" s="67">
        <f t="shared" ref="Q73:Q136" si="20">IFERROR(P73/H73,0)</f>
        <v>18111661.415873714</v>
      </c>
      <c r="R73" s="68">
        <v>0</v>
      </c>
      <c r="S73" s="69">
        <f t="shared" ref="S73:S136" si="21">IF(N73&gt;O73,N73-O73+R73,0)</f>
        <v>0</v>
      </c>
      <c r="T73" s="76">
        <v>0</v>
      </c>
      <c r="U73" s="67">
        <f t="shared" ref="U73:U136" si="22">T73*U$5</f>
        <v>0</v>
      </c>
      <c r="V73" s="64">
        <f t="shared" ref="V73:V136" si="23">IF(O73&gt;N73,0,MAX(S73,U73)-S73)</f>
        <v>0</v>
      </c>
      <c r="W73" s="71">
        <f t="shared" ref="W73:W136" si="24">ROUND((S73+V73),2)</f>
        <v>0</v>
      </c>
      <c r="X73" s="72"/>
      <c r="Y73" s="73">
        <f t="shared" si="13"/>
        <v>152371</v>
      </c>
      <c r="Z73" s="74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</row>
    <row r="74" spans="1:49" s="77" customFormat="1" ht="12.75" x14ac:dyDescent="0.2">
      <c r="A74" s="82">
        <f>'[4]EOY Data FY22-23'!A72</f>
        <v>159</v>
      </c>
      <c r="B74" s="77" t="str">
        <f>'[4]EOY Data FY22-23'!B72</f>
        <v>Eaton</v>
      </c>
      <c r="C74" s="77" t="b">
        <f t="shared" si="14"/>
        <v>1</v>
      </c>
      <c r="D74" s="83">
        <v>159</v>
      </c>
      <c r="E74" s="75" t="s">
        <v>100</v>
      </c>
      <c r="F74" s="62">
        <v>31</v>
      </c>
      <c r="G74" s="63">
        <f t="shared" si="15"/>
        <v>129642</v>
      </c>
      <c r="H74" s="63">
        <v>11.82</v>
      </c>
      <c r="I74" s="63">
        <f t="shared" si="16"/>
        <v>27729.72</v>
      </c>
      <c r="J74" s="63">
        <v>5</v>
      </c>
      <c r="K74" s="63">
        <f t="shared" si="17"/>
        <v>10710</v>
      </c>
      <c r="L74" s="63">
        <v>0</v>
      </c>
      <c r="M74" s="63">
        <f t="shared" si="18"/>
        <v>0</v>
      </c>
      <c r="N74" s="64">
        <f t="shared" si="19"/>
        <v>168081.72</v>
      </c>
      <c r="O74" s="65">
        <v>191433</v>
      </c>
      <c r="P74" s="66">
        <v>158623879.49943101</v>
      </c>
      <c r="Q74" s="67">
        <f t="shared" si="20"/>
        <v>13419955.964418868</v>
      </c>
      <c r="R74" s="68">
        <v>0</v>
      </c>
      <c r="S74" s="69">
        <f t="shared" si="21"/>
        <v>0</v>
      </c>
      <c r="T74" s="76">
        <v>0</v>
      </c>
      <c r="U74" s="67">
        <f t="shared" si="22"/>
        <v>0</v>
      </c>
      <c r="V74" s="64">
        <f t="shared" si="23"/>
        <v>0</v>
      </c>
      <c r="W74" s="71">
        <f t="shared" si="24"/>
        <v>0</v>
      </c>
      <c r="X74" s="72"/>
      <c r="Y74" s="73">
        <f t="shared" si="13"/>
        <v>191433</v>
      </c>
      <c r="Z74" s="74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</row>
    <row r="75" spans="1:49" s="77" customFormat="1" ht="12.75" x14ac:dyDescent="0.2">
      <c r="A75" s="82">
        <f>'[4]EOY Data FY22-23'!A73</f>
        <v>161</v>
      </c>
      <c r="B75" s="77" t="str">
        <f>'[4]EOY Data FY22-23'!B73</f>
        <v>Effingham</v>
      </c>
      <c r="C75" s="77" t="b">
        <f t="shared" si="14"/>
        <v>1</v>
      </c>
      <c r="D75" s="83">
        <v>161</v>
      </c>
      <c r="E75" s="75" t="s">
        <v>101</v>
      </c>
      <c r="F75" s="62">
        <v>198.87</v>
      </c>
      <c r="G75" s="63">
        <f t="shared" si="15"/>
        <v>831674.34</v>
      </c>
      <c r="H75" s="63">
        <v>87.091300000000004</v>
      </c>
      <c r="I75" s="63">
        <f t="shared" si="16"/>
        <v>204316.19</v>
      </c>
      <c r="J75" s="63">
        <v>33.108700000000006</v>
      </c>
      <c r="K75" s="63">
        <f t="shared" si="17"/>
        <v>70918.84</v>
      </c>
      <c r="L75" s="63">
        <v>0</v>
      </c>
      <c r="M75" s="63">
        <f t="shared" si="18"/>
        <v>0</v>
      </c>
      <c r="N75" s="64">
        <f t="shared" si="19"/>
        <v>1106909.3700000001</v>
      </c>
      <c r="O75" s="65">
        <v>432683</v>
      </c>
      <c r="P75" s="66">
        <v>361756288.29269302</v>
      </c>
      <c r="Q75" s="67">
        <f t="shared" si="20"/>
        <v>4153759.1962996647</v>
      </c>
      <c r="R75" s="68">
        <v>381721.98362242198</v>
      </c>
      <c r="S75" s="69">
        <f t="shared" si="21"/>
        <v>1055948.3536224221</v>
      </c>
      <c r="T75" s="76">
        <v>964490.31</v>
      </c>
      <c r="U75" s="67">
        <f t="shared" si="22"/>
        <v>1003069.9224</v>
      </c>
      <c r="V75" s="64">
        <f t="shared" si="23"/>
        <v>0</v>
      </c>
      <c r="W75" s="71">
        <f t="shared" si="24"/>
        <v>1055948.3500000001</v>
      </c>
      <c r="X75" s="72"/>
      <c r="Y75" s="73">
        <f t="shared" si="13"/>
        <v>1488631.35</v>
      </c>
      <c r="Z75" s="74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</row>
    <row r="76" spans="1:49" s="77" customFormat="1" ht="12.75" x14ac:dyDescent="0.2">
      <c r="A76" s="82">
        <f>'[4]EOY Data FY22-23'!A74</f>
        <v>162</v>
      </c>
      <c r="B76" s="77" t="str">
        <f>'[4]EOY Data FY22-23'!B74</f>
        <v>Ellsworth</v>
      </c>
      <c r="C76" s="77" t="b">
        <f t="shared" si="14"/>
        <v>1</v>
      </c>
      <c r="D76" s="83">
        <v>162</v>
      </c>
      <c r="E76" s="75" t="s">
        <v>102</v>
      </c>
      <c r="F76" s="62">
        <v>8.83</v>
      </c>
      <c r="G76" s="63">
        <f t="shared" si="15"/>
        <v>36927.06</v>
      </c>
      <c r="H76" s="63">
        <v>2</v>
      </c>
      <c r="I76" s="63">
        <f t="shared" si="16"/>
        <v>4692</v>
      </c>
      <c r="J76" s="63">
        <v>1</v>
      </c>
      <c r="K76" s="63">
        <f t="shared" si="17"/>
        <v>2142</v>
      </c>
      <c r="L76" s="63">
        <v>0</v>
      </c>
      <c r="M76" s="63">
        <f t="shared" si="18"/>
        <v>0</v>
      </c>
      <c r="N76" s="64">
        <f t="shared" si="19"/>
        <v>43761.06</v>
      </c>
      <c r="O76" s="65">
        <v>35250</v>
      </c>
      <c r="P76" s="66">
        <v>29575920.7853093</v>
      </c>
      <c r="Q76" s="67">
        <f t="shared" si="20"/>
        <v>14787960.39265465</v>
      </c>
      <c r="R76" s="68">
        <v>0</v>
      </c>
      <c r="S76" s="69">
        <f t="shared" si="21"/>
        <v>8511.0599999999977</v>
      </c>
      <c r="T76" s="76">
        <v>49660.61</v>
      </c>
      <c r="U76" s="67">
        <f t="shared" si="22"/>
        <v>51647.034400000004</v>
      </c>
      <c r="V76" s="64">
        <f t="shared" si="23"/>
        <v>43135.974400000006</v>
      </c>
      <c r="W76" s="71">
        <f t="shared" si="24"/>
        <v>51647.03</v>
      </c>
      <c r="X76" s="72"/>
      <c r="Y76" s="73">
        <f t="shared" si="13"/>
        <v>86897.03</v>
      </c>
      <c r="Z76" s="74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</row>
    <row r="77" spans="1:49" s="77" customFormat="1" ht="12.75" x14ac:dyDescent="0.2">
      <c r="A77" s="82">
        <f>'[4]EOY Data FY22-23'!A75</f>
        <v>163</v>
      </c>
      <c r="B77" s="77" t="str">
        <f>'[4]EOY Data FY22-23'!B75</f>
        <v>Enfield</v>
      </c>
      <c r="C77" s="77" t="b">
        <f t="shared" si="14"/>
        <v>1</v>
      </c>
      <c r="D77" s="83">
        <v>163</v>
      </c>
      <c r="E77" s="75" t="s">
        <v>103</v>
      </c>
      <c r="F77" s="62">
        <v>408</v>
      </c>
      <c r="G77" s="63">
        <f t="shared" si="15"/>
        <v>1706256</v>
      </c>
      <c r="H77" s="63">
        <v>65.88</v>
      </c>
      <c r="I77" s="63">
        <f t="shared" si="16"/>
        <v>154554.48000000001</v>
      </c>
      <c r="J77" s="63">
        <v>103.03749999999999</v>
      </c>
      <c r="K77" s="63">
        <f t="shared" si="17"/>
        <v>220706.33</v>
      </c>
      <c r="L77" s="63">
        <v>4.3499999999999996</v>
      </c>
      <c r="M77" s="63">
        <f t="shared" si="18"/>
        <v>3549.6</v>
      </c>
      <c r="N77" s="64">
        <f t="shared" si="19"/>
        <v>2085066.4100000001</v>
      </c>
      <c r="O77" s="65">
        <v>1168761</v>
      </c>
      <c r="P77" s="66">
        <v>972114584.04560399</v>
      </c>
      <c r="Q77" s="67">
        <f t="shared" si="20"/>
        <v>14755837.644893808</v>
      </c>
      <c r="R77" s="68">
        <v>0</v>
      </c>
      <c r="S77" s="69">
        <f t="shared" si="21"/>
        <v>916305.41000000015</v>
      </c>
      <c r="T77" s="76">
        <v>947432.6</v>
      </c>
      <c r="U77" s="67">
        <f t="shared" si="22"/>
        <v>985329.90399999998</v>
      </c>
      <c r="V77" s="64">
        <f t="shared" si="23"/>
        <v>69024.493999999831</v>
      </c>
      <c r="W77" s="71">
        <f t="shared" si="24"/>
        <v>985329.9</v>
      </c>
      <c r="X77" s="72"/>
      <c r="Y77" s="73">
        <f t="shared" si="13"/>
        <v>2154090.9</v>
      </c>
      <c r="Z77" s="74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</row>
    <row r="78" spans="1:49" s="77" customFormat="1" ht="12.75" x14ac:dyDescent="0.2">
      <c r="A78" s="82">
        <f>'[4]EOY Data FY22-23'!A76</f>
        <v>165</v>
      </c>
      <c r="B78" s="77" t="str">
        <f>'[4]EOY Data FY22-23'!B76</f>
        <v>Epping</v>
      </c>
      <c r="C78" s="77" t="b">
        <f t="shared" si="14"/>
        <v>1</v>
      </c>
      <c r="D78" s="83">
        <v>165</v>
      </c>
      <c r="E78" s="75" t="s">
        <v>104</v>
      </c>
      <c r="F78" s="62">
        <v>829</v>
      </c>
      <c r="G78" s="63">
        <f t="shared" si="15"/>
        <v>3466878</v>
      </c>
      <c r="H78" s="63">
        <v>142.63999999999999</v>
      </c>
      <c r="I78" s="63">
        <f t="shared" si="16"/>
        <v>334633.44</v>
      </c>
      <c r="J78" s="63">
        <v>146.453</v>
      </c>
      <c r="K78" s="63">
        <f t="shared" si="17"/>
        <v>313702.33</v>
      </c>
      <c r="L78" s="63">
        <v>6.8208000000000002</v>
      </c>
      <c r="M78" s="63">
        <f t="shared" si="18"/>
        <v>5565.77</v>
      </c>
      <c r="N78" s="64">
        <f t="shared" si="19"/>
        <v>4120779.54</v>
      </c>
      <c r="O78" s="65">
        <v>1720589</v>
      </c>
      <c r="P78" s="66">
        <v>1436274317.6641901</v>
      </c>
      <c r="Q78" s="67">
        <f t="shared" si="20"/>
        <v>10069225.44632775</v>
      </c>
      <c r="R78" s="68">
        <v>0</v>
      </c>
      <c r="S78" s="69">
        <f t="shared" si="21"/>
        <v>2400190.54</v>
      </c>
      <c r="T78" s="76">
        <v>3064152.24</v>
      </c>
      <c r="U78" s="67">
        <f t="shared" si="22"/>
        <v>3186718.3296000003</v>
      </c>
      <c r="V78" s="64">
        <f t="shared" si="23"/>
        <v>786527.78960000025</v>
      </c>
      <c r="W78" s="71">
        <f t="shared" si="24"/>
        <v>3186718.33</v>
      </c>
      <c r="X78" s="72"/>
      <c r="Y78" s="73">
        <f t="shared" si="13"/>
        <v>4907307.33</v>
      </c>
      <c r="Z78" s="74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</row>
    <row r="79" spans="1:49" s="77" customFormat="1" ht="12.75" x14ac:dyDescent="0.2">
      <c r="A79" s="82">
        <f>'[4]EOY Data FY22-23'!A77</f>
        <v>167</v>
      </c>
      <c r="B79" s="77" t="str">
        <f>'[4]EOY Data FY22-23'!B77</f>
        <v>Epsom</v>
      </c>
      <c r="C79" s="77" t="b">
        <f t="shared" si="14"/>
        <v>1</v>
      </c>
      <c r="D79" s="83">
        <v>167</v>
      </c>
      <c r="E79" s="75" t="s">
        <v>105</v>
      </c>
      <c r="F79" s="62">
        <v>538.79</v>
      </c>
      <c r="G79" s="63">
        <f t="shared" si="15"/>
        <v>2253219.7799999998</v>
      </c>
      <c r="H79" s="63">
        <v>107</v>
      </c>
      <c r="I79" s="63">
        <f t="shared" si="16"/>
        <v>251022</v>
      </c>
      <c r="J79" s="63">
        <v>106.8031</v>
      </c>
      <c r="K79" s="63">
        <f t="shared" si="17"/>
        <v>228772.24</v>
      </c>
      <c r="L79" s="63">
        <v>1</v>
      </c>
      <c r="M79" s="63">
        <f t="shared" si="18"/>
        <v>816</v>
      </c>
      <c r="N79" s="64">
        <f t="shared" si="19"/>
        <v>2733830.0199999996</v>
      </c>
      <c r="O79" s="65">
        <v>838343</v>
      </c>
      <c r="P79" s="66">
        <v>697401213.74391997</v>
      </c>
      <c r="Q79" s="67">
        <f t="shared" si="20"/>
        <v>6517768.352746916</v>
      </c>
      <c r="R79" s="68">
        <v>38968.736635335976</v>
      </c>
      <c r="S79" s="69">
        <f t="shared" si="21"/>
        <v>1934455.7566353355</v>
      </c>
      <c r="T79" s="76">
        <v>2610703.12</v>
      </c>
      <c r="U79" s="67">
        <f t="shared" si="22"/>
        <v>2715131.2448</v>
      </c>
      <c r="V79" s="64">
        <f t="shared" si="23"/>
        <v>780675.48816466448</v>
      </c>
      <c r="W79" s="71">
        <f t="shared" si="24"/>
        <v>2715131.24</v>
      </c>
      <c r="X79" s="72"/>
      <c r="Y79" s="73">
        <f t="shared" si="13"/>
        <v>3553474.24</v>
      </c>
      <c r="Z79" s="74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</row>
    <row r="80" spans="1:49" s="77" customFormat="1" ht="12.75" x14ac:dyDescent="0.2">
      <c r="A80" s="82">
        <f>'[4]EOY Data FY22-23'!A78</f>
        <v>171</v>
      </c>
      <c r="B80" s="77" t="str">
        <f>'[4]EOY Data FY22-23'!B78</f>
        <v>Errol</v>
      </c>
      <c r="C80" s="77" t="b">
        <f t="shared" si="14"/>
        <v>1</v>
      </c>
      <c r="D80" s="83">
        <v>171</v>
      </c>
      <c r="E80" s="75" t="s">
        <v>106</v>
      </c>
      <c r="F80" s="62">
        <v>17</v>
      </c>
      <c r="G80" s="63">
        <f t="shared" si="15"/>
        <v>71094</v>
      </c>
      <c r="H80" s="63">
        <v>1.0900000000000001</v>
      </c>
      <c r="I80" s="63">
        <f t="shared" si="16"/>
        <v>2557.14</v>
      </c>
      <c r="J80" s="63">
        <v>1</v>
      </c>
      <c r="K80" s="63">
        <f t="shared" si="17"/>
        <v>2142</v>
      </c>
      <c r="L80" s="63">
        <v>0</v>
      </c>
      <c r="M80" s="63">
        <f t="shared" si="18"/>
        <v>0</v>
      </c>
      <c r="N80" s="64">
        <f t="shared" si="19"/>
        <v>75793.14</v>
      </c>
      <c r="O80" s="65">
        <v>166117</v>
      </c>
      <c r="P80" s="66">
        <v>150254687.10418701</v>
      </c>
      <c r="Q80" s="67">
        <f t="shared" si="20"/>
        <v>137848336.79283211</v>
      </c>
      <c r="R80" s="68">
        <v>0</v>
      </c>
      <c r="S80" s="69">
        <f t="shared" si="21"/>
        <v>0</v>
      </c>
      <c r="T80" s="76">
        <v>0</v>
      </c>
      <c r="U80" s="67">
        <f t="shared" si="22"/>
        <v>0</v>
      </c>
      <c r="V80" s="64">
        <f t="shared" si="23"/>
        <v>0</v>
      </c>
      <c r="W80" s="71">
        <f t="shared" si="24"/>
        <v>0</v>
      </c>
      <c r="X80" s="72"/>
      <c r="Y80" s="73">
        <f t="shared" si="13"/>
        <v>166117</v>
      </c>
      <c r="Z80" s="74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</row>
    <row r="81" spans="1:49" s="77" customFormat="1" ht="12.75" x14ac:dyDescent="0.2">
      <c r="A81" s="82">
        <f>'[4]EOY Data FY22-23'!A79</f>
        <v>173</v>
      </c>
      <c r="B81" s="77" t="str">
        <f>'[4]EOY Data FY22-23'!B79</f>
        <v>Exeter</v>
      </c>
      <c r="C81" s="77" t="b">
        <f t="shared" si="14"/>
        <v>1</v>
      </c>
      <c r="D81" s="83">
        <v>173</v>
      </c>
      <c r="E81" s="75" t="s">
        <v>107</v>
      </c>
      <c r="F81" s="62">
        <v>1788</v>
      </c>
      <c r="G81" s="63">
        <f t="shared" si="15"/>
        <v>7477416</v>
      </c>
      <c r="H81" s="63">
        <v>264</v>
      </c>
      <c r="I81" s="63">
        <f t="shared" si="16"/>
        <v>619344</v>
      </c>
      <c r="J81" s="63">
        <v>346.91740000000004</v>
      </c>
      <c r="K81" s="63">
        <f t="shared" si="17"/>
        <v>743097.07</v>
      </c>
      <c r="L81" s="63">
        <v>29.9833</v>
      </c>
      <c r="M81" s="63">
        <f t="shared" si="18"/>
        <v>24466.37</v>
      </c>
      <c r="N81" s="64">
        <f t="shared" si="19"/>
        <v>8864323.4399999995</v>
      </c>
      <c r="O81" s="65">
        <v>4288616</v>
      </c>
      <c r="P81" s="66">
        <v>3585599863.9510198</v>
      </c>
      <c r="Q81" s="67">
        <f t="shared" si="20"/>
        <v>13581817.666481135</v>
      </c>
      <c r="R81" s="68">
        <v>0</v>
      </c>
      <c r="S81" s="69">
        <f t="shared" si="21"/>
        <v>4575707.4399999995</v>
      </c>
      <c r="T81" s="76">
        <v>4125955.82</v>
      </c>
      <c r="U81" s="67">
        <f t="shared" si="22"/>
        <v>4290994.0527999997</v>
      </c>
      <c r="V81" s="64">
        <f t="shared" si="23"/>
        <v>0</v>
      </c>
      <c r="W81" s="71">
        <f t="shared" si="24"/>
        <v>4575707.4400000004</v>
      </c>
      <c r="X81" s="72"/>
      <c r="Y81" s="73">
        <f t="shared" si="13"/>
        <v>8864323.4400000013</v>
      </c>
      <c r="Z81" s="74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</row>
    <row r="82" spans="1:49" s="77" customFormat="1" ht="12.75" x14ac:dyDescent="0.2">
      <c r="A82" s="82">
        <f>'[4]EOY Data FY22-23'!A80</f>
        <v>175</v>
      </c>
      <c r="B82" s="77" t="str">
        <f>'[4]EOY Data FY22-23'!B80</f>
        <v>Farmington</v>
      </c>
      <c r="C82" s="77" t="b">
        <f t="shared" si="14"/>
        <v>1</v>
      </c>
      <c r="D82" s="83">
        <v>175</v>
      </c>
      <c r="E82" s="75" t="s">
        <v>108</v>
      </c>
      <c r="F82" s="62">
        <v>719.2</v>
      </c>
      <c r="G82" s="63">
        <f t="shared" si="15"/>
        <v>3007694.4</v>
      </c>
      <c r="H82" s="63">
        <v>311.35089999999997</v>
      </c>
      <c r="I82" s="63">
        <f t="shared" si="16"/>
        <v>730429.21</v>
      </c>
      <c r="J82" s="63">
        <v>149.11349999999999</v>
      </c>
      <c r="K82" s="63">
        <f t="shared" si="17"/>
        <v>319401.12</v>
      </c>
      <c r="L82" s="63">
        <v>2</v>
      </c>
      <c r="M82" s="63">
        <f t="shared" si="18"/>
        <v>1632</v>
      </c>
      <c r="N82" s="64">
        <f t="shared" si="19"/>
        <v>4059156.73</v>
      </c>
      <c r="O82" s="65">
        <v>1138686</v>
      </c>
      <c r="P82" s="66">
        <v>951962035.25867403</v>
      </c>
      <c r="Q82" s="67">
        <f t="shared" si="20"/>
        <v>3057521.3858661535</v>
      </c>
      <c r="R82" s="68">
        <v>1944888.7800202535</v>
      </c>
      <c r="S82" s="69">
        <f t="shared" si="21"/>
        <v>4865359.5100202532</v>
      </c>
      <c r="T82" s="76">
        <v>5846857.7400000002</v>
      </c>
      <c r="U82" s="67">
        <f t="shared" si="22"/>
        <v>6080732.0496000005</v>
      </c>
      <c r="V82" s="64">
        <f t="shared" si="23"/>
        <v>1215372.5395797472</v>
      </c>
      <c r="W82" s="71">
        <f t="shared" si="24"/>
        <v>6080732.0499999998</v>
      </c>
      <c r="X82" s="72"/>
      <c r="Y82" s="73">
        <f t="shared" si="13"/>
        <v>7219418.0499999998</v>
      </c>
      <c r="Z82" s="74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</row>
    <row r="83" spans="1:49" s="77" customFormat="1" ht="12.75" x14ac:dyDescent="0.2">
      <c r="A83" s="82">
        <f>'[4]EOY Data FY22-23'!A81</f>
        <v>177</v>
      </c>
      <c r="B83" s="77" t="str">
        <f>'[4]EOY Data FY22-23'!B81</f>
        <v>Fitzwilliam</v>
      </c>
      <c r="C83" s="77" t="b">
        <f t="shared" si="14"/>
        <v>1</v>
      </c>
      <c r="D83" s="83">
        <v>177</v>
      </c>
      <c r="E83" s="75" t="s">
        <v>109</v>
      </c>
      <c r="F83" s="62">
        <v>221.9</v>
      </c>
      <c r="G83" s="63">
        <f t="shared" si="15"/>
        <v>927985.8</v>
      </c>
      <c r="H83" s="63">
        <v>55</v>
      </c>
      <c r="I83" s="63">
        <f t="shared" si="16"/>
        <v>129030</v>
      </c>
      <c r="J83" s="63">
        <v>53.0349</v>
      </c>
      <c r="K83" s="63">
        <f t="shared" si="17"/>
        <v>113600.76</v>
      </c>
      <c r="L83" s="63">
        <v>0</v>
      </c>
      <c r="M83" s="63">
        <f t="shared" si="18"/>
        <v>0</v>
      </c>
      <c r="N83" s="64">
        <f t="shared" si="19"/>
        <v>1170616.56</v>
      </c>
      <c r="O83" s="65">
        <v>532697</v>
      </c>
      <c r="P83" s="66">
        <v>502884695.08450699</v>
      </c>
      <c r="Q83" s="67">
        <f t="shared" si="20"/>
        <v>9143358.0924455822</v>
      </c>
      <c r="R83" s="68">
        <v>0</v>
      </c>
      <c r="S83" s="69">
        <f t="shared" si="21"/>
        <v>637919.56000000006</v>
      </c>
      <c r="T83" s="76">
        <v>821365.27</v>
      </c>
      <c r="U83" s="67">
        <f t="shared" si="22"/>
        <v>854219.88080000004</v>
      </c>
      <c r="V83" s="64">
        <f t="shared" si="23"/>
        <v>216300.32079999999</v>
      </c>
      <c r="W83" s="71">
        <f t="shared" si="24"/>
        <v>854219.88</v>
      </c>
      <c r="X83" s="72"/>
      <c r="Y83" s="73">
        <f t="shared" si="13"/>
        <v>1386916.88</v>
      </c>
      <c r="Z83" s="74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</row>
    <row r="84" spans="1:49" s="77" customFormat="1" ht="12.75" x14ac:dyDescent="0.2">
      <c r="A84" s="82">
        <f>'[4]EOY Data FY22-23'!A82</f>
        <v>179</v>
      </c>
      <c r="B84" s="77" t="str">
        <f>'[4]EOY Data FY22-23'!B82</f>
        <v>Francestown</v>
      </c>
      <c r="C84" s="77" t="b">
        <f t="shared" si="14"/>
        <v>1</v>
      </c>
      <c r="D84" s="83">
        <v>179</v>
      </c>
      <c r="E84" s="75" t="s">
        <v>110</v>
      </c>
      <c r="F84" s="62">
        <v>140.08000000000001</v>
      </c>
      <c r="G84" s="63">
        <f t="shared" si="15"/>
        <v>585814.56000000006</v>
      </c>
      <c r="H84" s="63">
        <v>21.94</v>
      </c>
      <c r="I84" s="63">
        <f t="shared" si="16"/>
        <v>51471.24</v>
      </c>
      <c r="J84" s="63">
        <v>22.9483</v>
      </c>
      <c r="K84" s="63">
        <f t="shared" si="17"/>
        <v>49155.26</v>
      </c>
      <c r="L84" s="63">
        <v>0</v>
      </c>
      <c r="M84" s="63">
        <f t="shared" si="18"/>
        <v>0</v>
      </c>
      <c r="N84" s="64">
        <f t="shared" si="19"/>
        <v>686441.06</v>
      </c>
      <c r="O84" s="65">
        <v>433984</v>
      </c>
      <c r="P84" s="66">
        <v>361293670.027071</v>
      </c>
      <c r="Q84" s="67">
        <f t="shared" si="20"/>
        <v>16467350.502601231</v>
      </c>
      <c r="R84" s="68">
        <v>0</v>
      </c>
      <c r="S84" s="69">
        <f t="shared" si="21"/>
        <v>252457.06000000006</v>
      </c>
      <c r="T84" s="76">
        <v>434712.91</v>
      </c>
      <c r="U84" s="67">
        <f t="shared" si="22"/>
        <v>452101.4264</v>
      </c>
      <c r="V84" s="64">
        <f t="shared" si="23"/>
        <v>199644.36639999994</v>
      </c>
      <c r="W84" s="71">
        <f t="shared" si="24"/>
        <v>452101.43</v>
      </c>
      <c r="X84" s="72"/>
      <c r="Y84" s="73">
        <f t="shared" si="13"/>
        <v>886085.42999999993</v>
      </c>
      <c r="Z84" s="74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</row>
    <row r="85" spans="1:49" s="77" customFormat="1" ht="12.75" x14ac:dyDescent="0.2">
      <c r="A85" s="82">
        <f>'[4]EOY Data FY22-23'!A83</f>
        <v>183</v>
      </c>
      <c r="B85" s="85" t="str">
        <f>'[4]EOY Data FY22-23'!B83</f>
        <v>Franconia</v>
      </c>
      <c r="C85" s="86" t="b">
        <f t="shared" si="14"/>
        <v>1</v>
      </c>
      <c r="D85" s="83">
        <v>183</v>
      </c>
      <c r="E85" s="75" t="s">
        <v>111</v>
      </c>
      <c r="F85" s="62">
        <v>91.85</v>
      </c>
      <c r="G85" s="63">
        <f t="shared" si="15"/>
        <v>384116.7</v>
      </c>
      <c r="H85" s="63">
        <v>16.489999999999998</v>
      </c>
      <c r="I85" s="63">
        <f t="shared" si="16"/>
        <v>38685.54</v>
      </c>
      <c r="J85" s="63">
        <v>11</v>
      </c>
      <c r="K85" s="63">
        <f t="shared" si="17"/>
        <v>23562</v>
      </c>
      <c r="L85" s="63">
        <v>1</v>
      </c>
      <c r="M85" s="63">
        <f t="shared" si="18"/>
        <v>816</v>
      </c>
      <c r="N85" s="64">
        <f t="shared" si="19"/>
        <v>447180.24</v>
      </c>
      <c r="O85" s="65">
        <v>682994</v>
      </c>
      <c r="P85" s="66">
        <v>567912068.92757201</v>
      </c>
      <c r="Q85" s="67">
        <f t="shared" si="20"/>
        <v>34439785.865832143</v>
      </c>
      <c r="R85" s="68">
        <v>0</v>
      </c>
      <c r="S85" s="69">
        <f t="shared" si="21"/>
        <v>0</v>
      </c>
      <c r="T85" s="76">
        <v>0</v>
      </c>
      <c r="U85" s="67">
        <f t="shared" si="22"/>
        <v>0</v>
      </c>
      <c r="V85" s="64">
        <f t="shared" si="23"/>
        <v>0</v>
      </c>
      <c r="W85" s="71">
        <f t="shared" si="24"/>
        <v>0</v>
      </c>
      <c r="X85" s="72"/>
      <c r="Y85" s="73">
        <f t="shared" si="13"/>
        <v>682994</v>
      </c>
      <c r="Z85" s="74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</row>
    <row r="86" spans="1:49" s="77" customFormat="1" ht="12.75" x14ac:dyDescent="0.2">
      <c r="A86" s="82">
        <f>'[4]EOY Data FY22-23'!A84</f>
        <v>185</v>
      </c>
      <c r="B86" s="77" t="str">
        <f>'[4]EOY Data FY22-23'!B84</f>
        <v>Franklin</v>
      </c>
      <c r="C86" s="77" t="b">
        <f t="shared" si="14"/>
        <v>1</v>
      </c>
      <c r="D86" s="83">
        <v>185</v>
      </c>
      <c r="E86" s="75" t="s">
        <v>112</v>
      </c>
      <c r="F86" s="62">
        <v>848.86</v>
      </c>
      <c r="G86" s="63">
        <f t="shared" si="15"/>
        <v>3549932.52</v>
      </c>
      <c r="H86" s="63">
        <v>487.42</v>
      </c>
      <c r="I86" s="63">
        <f t="shared" si="16"/>
        <v>1143487.32</v>
      </c>
      <c r="J86" s="63">
        <v>290.27710000000002</v>
      </c>
      <c r="K86" s="63">
        <f t="shared" si="17"/>
        <v>621773.55000000005</v>
      </c>
      <c r="L86" s="63">
        <v>7.3047000000000004</v>
      </c>
      <c r="M86" s="63">
        <f t="shared" si="18"/>
        <v>5960.64</v>
      </c>
      <c r="N86" s="64">
        <f t="shared" si="19"/>
        <v>5321154.0299999993</v>
      </c>
      <c r="O86" s="65">
        <v>1189272</v>
      </c>
      <c r="P86" s="66">
        <v>1077068321.85063</v>
      </c>
      <c r="Q86" s="67">
        <f t="shared" si="20"/>
        <v>2209733.5395565014</v>
      </c>
      <c r="R86" s="68">
        <v>3747213.300853929</v>
      </c>
      <c r="S86" s="69">
        <f t="shared" si="21"/>
        <v>7879095.3308539279</v>
      </c>
      <c r="T86" s="76">
        <v>8581693.4600000009</v>
      </c>
      <c r="U86" s="67">
        <f t="shared" si="22"/>
        <v>8924961.198400002</v>
      </c>
      <c r="V86" s="64">
        <f t="shared" si="23"/>
        <v>1045865.8675460741</v>
      </c>
      <c r="W86" s="71">
        <f t="shared" si="24"/>
        <v>8924961.1999999993</v>
      </c>
      <c r="X86" s="72"/>
      <c r="Y86" s="73">
        <f t="shared" si="13"/>
        <v>10114233.199999999</v>
      </c>
      <c r="Z86" s="74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</row>
    <row r="87" spans="1:49" s="77" customFormat="1" ht="12.75" x14ac:dyDescent="0.2">
      <c r="A87" s="82">
        <f>'[4]EOY Data FY22-23'!A85</f>
        <v>187</v>
      </c>
      <c r="B87" s="77" t="str">
        <f>'[4]EOY Data FY22-23'!B85</f>
        <v>Freedom</v>
      </c>
      <c r="C87" s="77" t="b">
        <f t="shared" si="14"/>
        <v>1</v>
      </c>
      <c r="D87" s="83">
        <v>187</v>
      </c>
      <c r="E87" s="75" t="s">
        <v>113</v>
      </c>
      <c r="F87" s="62">
        <v>102</v>
      </c>
      <c r="G87" s="63">
        <f t="shared" si="15"/>
        <v>426564</v>
      </c>
      <c r="H87" s="63">
        <v>39.233400000000003</v>
      </c>
      <c r="I87" s="63">
        <f t="shared" si="16"/>
        <v>92041.56</v>
      </c>
      <c r="J87" s="63">
        <v>31</v>
      </c>
      <c r="K87" s="63">
        <f t="shared" si="17"/>
        <v>66402</v>
      </c>
      <c r="L87" s="63">
        <v>1.8499000000000001</v>
      </c>
      <c r="M87" s="63">
        <f t="shared" si="18"/>
        <v>1509.52</v>
      </c>
      <c r="N87" s="64">
        <f t="shared" si="19"/>
        <v>586517.08000000007</v>
      </c>
      <c r="O87" s="65">
        <v>1274070</v>
      </c>
      <c r="P87" s="66">
        <v>1051993595.48514</v>
      </c>
      <c r="Q87" s="67">
        <f t="shared" si="20"/>
        <v>26813724.925322298</v>
      </c>
      <c r="R87" s="68">
        <v>0</v>
      </c>
      <c r="S87" s="69">
        <f t="shared" si="21"/>
        <v>0</v>
      </c>
      <c r="T87" s="76">
        <v>0</v>
      </c>
      <c r="U87" s="67">
        <f t="shared" si="22"/>
        <v>0</v>
      </c>
      <c r="V87" s="64">
        <f t="shared" si="23"/>
        <v>0</v>
      </c>
      <c r="W87" s="71">
        <f t="shared" si="24"/>
        <v>0</v>
      </c>
      <c r="X87" s="72"/>
      <c r="Y87" s="73">
        <f t="shared" si="13"/>
        <v>1274070</v>
      </c>
      <c r="Z87" s="74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</row>
    <row r="88" spans="1:49" s="77" customFormat="1" ht="12.75" x14ac:dyDescent="0.2">
      <c r="A88" s="82">
        <f>'[4]EOY Data FY22-23'!A86</f>
        <v>189</v>
      </c>
      <c r="B88" s="77" t="str">
        <f>'[4]EOY Data FY22-23'!B86</f>
        <v>Fremont</v>
      </c>
      <c r="C88" s="77" t="b">
        <f t="shared" si="14"/>
        <v>1</v>
      </c>
      <c r="D88" s="83">
        <v>189</v>
      </c>
      <c r="E88" s="75" t="s">
        <v>114</v>
      </c>
      <c r="F88" s="62">
        <v>517.54999999999995</v>
      </c>
      <c r="G88" s="63">
        <f t="shared" si="15"/>
        <v>2164394.1</v>
      </c>
      <c r="H88" s="63">
        <v>67</v>
      </c>
      <c r="I88" s="63">
        <f t="shared" si="16"/>
        <v>157182</v>
      </c>
      <c r="J88" s="63">
        <v>107.9188</v>
      </c>
      <c r="K88" s="63">
        <f t="shared" si="17"/>
        <v>231162.07</v>
      </c>
      <c r="L88" s="63">
        <v>1</v>
      </c>
      <c r="M88" s="63">
        <f t="shared" si="18"/>
        <v>816</v>
      </c>
      <c r="N88" s="64">
        <f t="shared" si="19"/>
        <v>2553554.17</v>
      </c>
      <c r="O88" s="65">
        <v>986775</v>
      </c>
      <c r="P88" s="66">
        <v>808831601.285339</v>
      </c>
      <c r="Q88" s="67">
        <f t="shared" si="20"/>
        <v>12072113.452019986</v>
      </c>
      <c r="R88" s="68">
        <v>0</v>
      </c>
      <c r="S88" s="69">
        <f t="shared" si="21"/>
        <v>1566779.17</v>
      </c>
      <c r="T88" s="76">
        <v>1365704.75</v>
      </c>
      <c r="U88" s="67">
        <f t="shared" si="22"/>
        <v>1420332.94</v>
      </c>
      <c r="V88" s="64">
        <f t="shared" si="23"/>
        <v>0</v>
      </c>
      <c r="W88" s="71">
        <f t="shared" si="24"/>
        <v>1566779.17</v>
      </c>
      <c r="X88" s="72"/>
      <c r="Y88" s="73">
        <f t="shared" si="13"/>
        <v>2553554.17</v>
      </c>
      <c r="Z88" s="74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</row>
    <row r="89" spans="1:49" s="77" customFormat="1" ht="12.75" x14ac:dyDescent="0.2">
      <c r="A89" s="82">
        <f>'[4]EOY Data FY22-23'!A87</f>
        <v>191</v>
      </c>
      <c r="B89" s="77" t="str">
        <f>'[4]EOY Data FY22-23'!B87</f>
        <v>Gilford</v>
      </c>
      <c r="C89" s="77" t="b">
        <f t="shared" si="14"/>
        <v>1</v>
      </c>
      <c r="D89" s="83">
        <v>191</v>
      </c>
      <c r="E89" s="75" t="s">
        <v>115</v>
      </c>
      <c r="F89" s="62">
        <v>892.67</v>
      </c>
      <c r="G89" s="63">
        <f t="shared" si="15"/>
        <v>3733145.94</v>
      </c>
      <c r="H89" s="63">
        <v>140.28</v>
      </c>
      <c r="I89" s="63">
        <f t="shared" si="16"/>
        <v>329096.88</v>
      </c>
      <c r="J89" s="63">
        <v>134.78290000000001</v>
      </c>
      <c r="K89" s="63">
        <f t="shared" si="17"/>
        <v>288704.96999999997</v>
      </c>
      <c r="L89" s="63">
        <v>3</v>
      </c>
      <c r="M89" s="63">
        <f t="shared" si="18"/>
        <v>2448</v>
      </c>
      <c r="N89" s="64">
        <f t="shared" si="19"/>
        <v>4353395.79</v>
      </c>
      <c r="O89" s="65">
        <v>4499636</v>
      </c>
      <c r="P89" s="66">
        <v>3717053285.36762</v>
      </c>
      <c r="Q89" s="67">
        <f t="shared" si="20"/>
        <v>26497385.838092528</v>
      </c>
      <c r="R89" s="68">
        <v>0</v>
      </c>
      <c r="S89" s="69">
        <f t="shared" si="21"/>
        <v>0</v>
      </c>
      <c r="T89" s="76">
        <v>0</v>
      </c>
      <c r="U89" s="67">
        <f t="shared" si="22"/>
        <v>0</v>
      </c>
      <c r="V89" s="64">
        <f t="shared" si="23"/>
        <v>0</v>
      </c>
      <c r="W89" s="71">
        <f t="shared" si="24"/>
        <v>0</v>
      </c>
      <c r="X89" s="72"/>
      <c r="Y89" s="73">
        <f t="shared" si="13"/>
        <v>4499636</v>
      </c>
      <c r="Z89" s="74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</row>
    <row r="90" spans="1:49" s="77" customFormat="1" ht="12.75" x14ac:dyDescent="0.2">
      <c r="A90" s="82">
        <f>'[4]EOY Data FY22-23'!A88</f>
        <v>195</v>
      </c>
      <c r="B90" s="77" t="str">
        <f>'[4]EOY Data FY22-23'!B88</f>
        <v>Gilmanton</v>
      </c>
      <c r="C90" s="77" t="b">
        <f t="shared" si="14"/>
        <v>1</v>
      </c>
      <c r="D90" s="83">
        <v>195</v>
      </c>
      <c r="E90" s="75" t="s">
        <v>116</v>
      </c>
      <c r="F90" s="62">
        <v>549</v>
      </c>
      <c r="G90" s="63">
        <f t="shared" si="15"/>
        <v>2295918</v>
      </c>
      <c r="H90" s="63">
        <v>84.470200000000006</v>
      </c>
      <c r="I90" s="63">
        <f t="shared" si="16"/>
        <v>198167.09</v>
      </c>
      <c r="J90" s="63">
        <v>59.311300000000003</v>
      </c>
      <c r="K90" s="63">
        <f t="shared" si="17"/>
        <v>127044.8</v>
      </c>
      <c r="L90" s="63">
        <v>1</v>
      </c>
      <c r="M90" s="63">
        <f t="shared" si="18"/>
        <v>816</v>
      </c>
      <c r="N90" s="64">
        <f t="shared" si="19"/>
        <v>2621945.8899999997</v>
      </c>
      <c r="O90" s="65">
        <v>1080128</v>
      </c>
      <c r="P90" s="66">
        <v>897794741</v>
      </c>
      <c r="Q90" s="67">
        <f t="shared" si="20"/>
        <v>10628538.12350391</v>
      </c>
      <c r="R90" s="68">
        <v>0</v>
      </c>
      <c r="S90" s="69">
        <f t="shared" si="21"/>
        <v>1541817.8899999997</v>
      </c>
      <c r="T90" s="76">
        <v>1403657.77</v>
      </c>
      <c r="U90" s="67">
        <f t="shared" si="22"/>
        <v>1459804.0808000001</v>
      </c>
      <c r="V90" s="64">
        <f t="shared" si="23"/>
        <v>0</v>
      </c>
      <c r="W90" s="71">
        <f t="shared" si="24"/>
        <v>1541817.89</v>
      </c>
      <c r="X90" s="72"/>
      <c r="Y90" s="73">
        <f t="shared" si="13"/>
        <v>2621945.8899999997</v>
      </c>
      <c r="Z90" s="74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</row>
    <row r="91" spans="1:49" s="77" customFormat="1" ht="12.75" x14ac:dyDescent="0.2">
      <c r="A91" s="82">
        <f>'[4]EOY Data FY22-23'!A89</f>
        <v>197</v>
      </c>
      <c r="B91" s="77" t="str">
        <f>'[4]EOY Data FY22-23'!B89</f>
        <v>Gilsum</v>
      </c>
      <c r="C91" s="77" t="b">
        <f t="shared" si="14"/>
        <v>1</v>
      </c>
      <c r="D91" s="83">
        <v>197</v>
      </c>
      <c r="E91" s="75" t="s">
        <v>117</v>
      </c>
      <c r="F91" s="62">
        <v>72.930000000000007</v>
      </c>
      <c r="G91" s="63">
        <f t="shared" si="15"/>
        <v>304993.26</v>
      </c>
      <c r="H91" s="63">
        <v>34.69</v>
      </c>
      <c r="I91" s="63">
        <f t="shared" si="16"/>
        <v>81382.740000000005</v>
      </c>
      <c r="J91" s="63">
        <v>12.941800000000001</v>
      </c>
      <c r="K91" s="63">
        <f t="shared" si="17"/>
        <v>27721.34</v>
      </c>
      <c r="L91" s="63">
        <v>1</v>
      </c>
      <c r="M91" s="63">
        <f t="shared" si="18"/>
        <v>816</v>
      </c>
      <c r="N91" s="64">
        <f t="shared" si="19"/>
        <v>414913.34</v>
      </c>
      <c r="O91" s="65">
        <v>118786</v>
      </c>
      <c r="P91" s="66">
        <v>100872489.826594</v>
      </c>
      <c r="Q91" s="67">
        <f t="shared" si="20"/>
        <v>2907826.169691381</v>
      </c>
      <c r="R91" s="68">
        <v>225523.00329479013</v>
      </c>
      <c r="S91" s="69">
        <f t="shared" si="21"/>
        <v>521650.34329479013</v>
      </c>
      <c r="T91" s="76">
        <v>544212.78</v>
      </c>
      <c r="U91" s="67">
        <f t="shared" si="22"/>
        <v>565981.29120000009</v>
      </c>
      <c r="V91" s="64">
        <f t="shared" si="23"/>
        <v>44330.947905209963</v>
      </c>
      <c r="W91" s="71">
        <f t="shared" si="24"/>
        <v>565981.29</v>
      </c>
      <c r="X91" s="72"/>
      <c r="Y91" s="73">
        <f t="shared" si="13"/>
        <v>684767.29</v>
      </c>
      <c r="Z91" s="74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</row>
    <row r="92" spans="1:49" s="77" customFormat="1" ht="12.75" x14ac:dyDescent="0.2">
      <c r="A92" s="82">
        <f>'[4]EOY Data FY22-23'!A90</f>
        <v>199</v>
      </c>
      <c r="B92" s="77" t="str">
        <f>'[4]EOY Data FY22-23'!B90</f>
        <v>Goffstown</v>
      </c>
      <c r="C92" s="77" t="b">
        <f t="shared" si="14"/>
        <v>1</v>
      </c>
      <c r="D92" s="83">
        <v>199</v>
      </c>
      <c r="E92" s="75" t="s">
        <v>118</v>
      </c>
      <c r="F92" s="62">
        <v>2160.4499999999998</v>
      </c>
      <c r="G92" s="63">
        <f t="shared" si="15"/>
        <v>9035001.9000000004</v>
      </c>
      <c r="H92" s="63">
        <v>331.8109</v>
      </c>
      <c r="I92" s="63">
        <f t="shared" si="16"/>
        <v>778428.37</v>
      </c>
      <c r="J92" s="63">
        <v>468.39120000000003</v>
      </c>
      <c r="K92" s="63">
        <f t="shared" si="17"/>
        <v>1003293.95</v>
      </c>
      <c r="L92" s="63">
        <v>34.261200000000002</v>
      </c>
      <c r="M92" s="63">
        <f t="shared" si="18"/>
        <v>27957.14</v>
      </c>
      <c r="N92" s="64">
        <f t="shared" si="19"/>
        <v>10844681.359999999</v>
      </c>
      <c r="O92" s="65">
        <v>3258355</v>
      </c>
      <c r="P92" s="66">
        <v>2794287029.8763399</v>
      </c>
      <c r="Q92" s="67">
        <f t="shared" si="20"/>
        <v>8421323.8018291146</v>
      </c>
      <c r="R92" s="68">
        <v>0</v>
      </c>
      <c r="S92" s="69">
        <f t="shared" si="21"/>
        <v>7586326.3599999994</v>
      </c>
      <c r="T92" s="76">
        <v>7539444.29</v>
      </c>
      <c r="U92" s="67">
        <f t="shared" si="22"/>
        <v>7841022.0616000006</v>
      </c>
      <c r="V92" s="64">
        <f t="shared" si="23"/>
        <v>254695.70160000119</v>
      </c>
      <c r="W92" s="71">
        <f t="shared" si="24"/>
        <v>7841022.0599999996</v>
      </c>
      <c r="X92" s="72"/>
      <c r="Y92" s="73">
        <f t="shared" si="13"/>
        <v>11099377.059999999</v>
      </c>
      <c r="Z92" s="74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</row>
    <row r="93" spans="1:49" s="77" customFormat="1" ht="12.75" x14ac:dyDescent="0.2">
      <c r="A93" s="82">
        <f>'[4]EOY Data FY22-23'!A91</f>
        <v>201</v>
      </c>
      <c r="B93" s="77" t="str">
        <f>'[4]EOY Data FY22-23'!B91</f>
        <v>Gorham</v>
      </c>
      <c r="C93" s="77" t="b">
        <f t="shared" si="14"/>
        <v>1</v>
      </c>
      <c r="D93" s="83">
        <v>201</v>
      </c>
      <c r="E93" s="75" t="s">
        <v>119</v>
      </c>
      <c r="F93" s="62">
        <v>303</v>
      </c>
      <c r="G93" s="63">
        <f t="shared" si="15"/>
        <v>1267146</v>
      </c>
      <c r="H93" s="63">
        <v>86.0488</v>
      </c>
      <c r="I93" s="63">
        <f t="shared" si="16"/>
        <v>201870.48</v>
      </c>
      <c r="J93" s="63">
        <v>66.184600000000003</v>
      </c>
      <c r="K93" s="63">
        <f t="shared" si="17"/>
        <v>141767.41</v>
      </c>
      <c r="L93" s="63">
        <v>1</v>
      </c>
      <c r="M93" s="63">
        <f t="shared" si="18"/>
        <v>816</v>
      </c>
      <c r="N93" s="64">
        <f t="shared" si="19"/>
        <v>1611599.89</v>
      </c>
      <c r="O93" s="65">
        <v>429113</v>
      </c>
      <c r="P93" s="66">
        <v>432198534.75824201</v>
      </c>
      <c r="Q93" s="67">
        <f t="shared" si="20"/>
        <v>5022714.259330078</v>
      </c>
      <c r="R93" s="68">
        <v>250039.37763098854</v>
      </c>
      <c r="S93" s="69">
        <f t="shared" si="21"/>
        <v>1432526.2676309885</v>
      </c>
      <c r="T93" s="76">
        <v>1978835.01</v>
      </c>
      <c r="U93" s="67">
        <f t="shared" si="22"/>
        <v>2057988.4104000002</v>
      </c>
      <c r="V93" s="64">
        <f t="shared" si="23"/>
        <v>625462.14276901167</v>
      </c>
      <c r="W93" s="71">
        <f t="shared" si="24"/>
        <v>2057988.41</v>
      </c>
      <c r="X93" s="72"/>
      <c r="Y93" s="73">
        <f t="shared" si="13"/>
        <v>2487101.41</v>
      </c>
      <c r="Z93" s="74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</row>
    <row r="94" spans="1:49" s="77" customFormat="1" ht="12.75" x14ac:dyDescent="0.2">
      <c r="A94" s="82">
        <f>'[4]EOY Data FY22-23'!A92</f>
        <v>203</v>
      </c>
      <c r="B94" s="77" t="str">
        <f>'[4]EOY Data FY22-23'!B92</f>
        <v>Goshen</v>
      </c>
      <c r="C94" s="77" t="b">
        <f t="shared" si="14"/>
        <v>1</v>
      </c>
      <c r="D94" s="83">
        <v>203</v>
      </c>
      <c r="E94" s="75" t="s">
        <v>120</v>
      </c>
      <c r="F94" s="62">
        <v>82</v>
      </c>
      <c r="G94" s="63">
        <f t="shared" si="15"/>
        <v>342924</v>
      </c>
      <c r="H94" s="63">
        <v>32</v>
      </c>
      <c r="I94" s="63">
        <f t="shared" si="16"/>
        <v>75072</v>
      </c>
      <c r="J94" s="63">
        <v>12.428599999999999</v>
      </c>
      <c r="K94" s="63">
        <f t="shared" si="17"/>
        <v>26622.06</v>
      </c>
      <c r="L94" s="63">
        <v>1</v>
      </c>
      <c r="M94" s="63">
        <f t="shared" si="18"/>
        <v>816</v>
      </c>
      <c r="N94" s="64">
        <f t="shared" si="19"/>
        <v>445434.06</v>
      </c>
      <c r="O94" s="65">
        <v>158287</v>
      </c>
      <c r="P94" s="66">
        <v>132520815.474747</v>
      </c>
      <c r="Q94" s="67">
        <f t="shared" si="20"/>
        <v>4141275.4835858438</v>
      </c>
      <c r="R94" s="68">
        <v>140935.4136929301</v>
      </c>
      <c r="S94" s="69">
        <f t="shared" si="21"/>
        <v>428082.47369293007</v>
      </c>
      <c r="T94" s="76">
        <v>441170.46</v>
      </c>
      <c r="U94" s="67">
        <f t="shared" si="22"/>
        <v>458817.27840000001</v>
      </c>
      <c r="V94" s="64">
        <f t="shared" si="23"/>
        <v>30734.804707069939</v>
      </c>
      <c r="W94" s="71">
        <f t="shared" si="24"/>
        <v>458817.28000000003</v>
      </c>
      <c r="X94" s="72"/>
      <c r="Y94" s="73">
        <f t="shared" si="13"/>
        <v>617104.28</v>
      </c>
      <c r="Z94" s="74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</row>
    <row r="95" spans="1:49" s="77" customFormat="1" ht="12.75" x14ac:dyDescent="0.2">
      <c r="A95" s="82">
        <f>'[4]EOY Data FY22-23'!A93</f>
        <v>209</v>
      </c>
      <c r="B95" s="77" t="str">
        <f>'[4]EOY Data FY22-23'!B93</f>
        <v>Grafton</v>
      </c>
      <c r="C95" s="77" t="b">
        <f t="shared" si="14"/>
        <v>1</v>
      </c>
      <c r="D95" s="83">
        <v>209</v>
      </c>
      <c r="E95" s="75" t="s">
        <v>121</v>
      </c>
      <c r="F95" s="62">
        <v>138</v>
      </c>
      <c r="G95" s="63">
        <f t="shared" si="15"/>
        <v>577116</v>
      </c>
      <c r="H95" s="63">
        <v>49.84</v>
      </c>
      <c r="I95" s="63">
        <f t="shared" si="16"/>
        <v>116924.64</v>
      </c>
      <c r="J95" s="63">
        <v>42.677799999999998</v>
      </c>
      <c r="K95" s="63">
        <f t="shared" si="17"/>
        <v>91415.85</v>
      </c>
      <c r="L95" s="63">
        <v>0</v>
      </c>
      <c r="M95" s="63">
        <f t="shared" si="18"/>
        <v>0</v>
      </c>
      <c r="N95" s="64">
        <f t="shared" si="19"/>
        <v>785456.49</v>
      </c>
      <c r="O95" s="65">
        <v>263669</v>
      </c>
      <c r="P95" s="66">
        <v>221075372.69787899</v>
      </c>
      <c r="Q95" s="67">
        <f t="shared" si="20"/>
        <v>4435701.6993956454</v>
      </c>
      <c r="R95" s="68">
        <v>194560.76241360576</v>
      </c>
      <c r="S95" s="69">
        <f t="shared" si="21"/>
        <v>716348.25241360581</v>
      </c>
      <c r="T95" s="76">
        <v>842149.37</v>
      </c>
      <c r="U95" s="67">
        <f t="shared" si="22"/>
        <v>875835.34480000008</v>
      </c>
      <c r="V95" s="64">
        <f t="shared" si="23"/>
        <v>159487.09238639427</v>
      </c>
      <c r="W95" s="71">
        <f t="shared" si="24"/>
        <v>875835.34</v>
      </c>
      <c r="X95" s="72"/>
      <c r="Y95" s="73">
        <f t="shared" si="13"/>
        <v>1139504.3399999999</v>
      </c>
      <c r="Z95" s="74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</row>
    <row r="96" spans="1:49" s="77" customFormat="1" ht="12.75" x14ac:dyDescent="0.2">
      <c r="A96" s="82">
        <f>'[4]EOY Data FY22-23'!A94</f>
        <v>211</v>
      </c>
      <c r="B96" s="77" t="str">
        <f>'[4]EOY Data FY22-23'!B94</f>
        <v>Grantham</v>
      </c>
      <c r="C96" s="77" t="b">
        <f t="shared" si="14"/>
        <v>1</v>
      </c>
      <c r="D96" s="83">
        <v>211</v>
      </c>
      <c r="E96" s="75" t="s">
        <v>122</v>
      </c>
      <c r="F96" s="62">
        <v>436</v>
      </c>
      <c r="G96" s="63">
        <f t="shared" si="15"/>
        <v>1823352</v>
      </c>
      <c r="H96" s="63">
        <v>19.579999999999998</v>
      </c>
      <c r="I96" s="63">
        <f t="shared" si="16"/>
        <v>45934.68</v>
      </c>
      <c r="J96" s="63">
        <v>52.690200000000004</v>
      </c>
      <c r="K96" s="63">
        <f t="shared" si="17"/>
        <v>112862.41</v>
      </c>
      <c r="L96" s="63">
        <v>3.5341999999999998</v>
      </c>
      <c r="M96" s="63">
        <f t="shared" si="18"/>
        <v>2883.91</v>
      </c>
      <c r="N96" s="64">
        <f t="shared" si="19"/>
        <v>1985032.9999999998</v>
      </c>
      <c r="O96" s="65">
        <v>1034381</v>
      </c>
      <c r="P96" s="66">
        <v>855299366.292135</v>
      </c>
      <c r="Q96" s="67">
        <f t="shared" si="20"/>
        <v>43682296.541988514</v>
      </c>
      <c r="R96" s="68">
        <v>0</v>
      </c>
      <c r="S96" s="69">
        <f t="shared" si="21"/>
        <v>950651.99999999977</v>
      </c>
      <c r="T96" s="76">
        <v>829791.24</v>
      </c>
      <c r="U96" s="67">
        <f t="shared" si="22"/>
        <v>862982.88959999999</v>
      </c>
      <c r="V96" s="64">
        <f t="shared" si="23"/>
        <v>0</v>
      </c>
      <c r="W96" s="71">
        <f t="shared" si="24"/>
        <v>950652</v>
      </c>
      <c r="X96" s="72"/>
      <c r="Y96" s="73">
        <f t="shared" si="13"/>
        <v>1985033</v>
      </c>
      <c r="Z96" s="74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</row>
    <row r="97" spans="1:49" s="77" customFormat="1" ht="12.75" x14ac:dyDescent="0.2">
      <c r="A97" s="82">
        <f>'[4]EOY Data FY22-23'!A95</f>
        <v>213</v>
      </c>
      <c r="B97" s="77" t="str">
        <f>'[4]EOY Data FY22-23'!B95</f>
        <v>Greenfield</v>
      </c>
      <c r="C97" s="77" t="b">
        <f t="shared" si="14"/>
        <v>1</v>
      </c>
      <c r="D97" s="83">
        <v>213</v>
      </c>
      <c r="E97" s="75" t="s">
        <v>123</v>
      </c>
      <c r="F97" s="62">
        <v>185</v>
      </c>
      <c r="G97" s="63">
        <f t="shared" si="15"/>
        <v>773670</v>
      </c>
      <c r="H97" s="63">
        <v>26.41</v>
      </c>
      <c r="I97" s="63">
        <f t="shared" si="16"/>
        <v>61957.86</v>
      </c>
      <c r="J97" s="63">
        <v>42.088200000000001</v>
      </c>
      <c r="K97" s="63">
        <f t="shared" si="17"/>
        <v>90152.92</v>
      </c>
      <c r="L97" s="63">
        <v>1</v>
      </c>
      <c r="M97" s="63">
        <f t="shared" si="18"/>
        <v>816</v>
      </c>
      <c r="N97" s="64">
        <f t="shared" si="19"/>
        <v>926596.78</v>
      </c>
      <c r="O97" s="65">
        <v>337352</v>
      </c>
      <c r="P97" s="66">
        <v>282320505.43677199</v>
      </c>
      <c r="Q97" s="67">
        <f t="shared" si="20"/>
        <v>10689909.33119167</v>
      </c>
      <c r="R97" s="68">
        <v>0</v>
      </c>
      <c r="S97" s="69">
        <f t="shared" si="21"/>
        <v>589244.78</v>
      </c>
      <c r="T97" s="76">
        <v>925986.74</v>
      </c>
      <c r="U97" s="67">
        <f t="shared" si="22"/>
        <v>963026.20960000006</v>
      </c>
      <c r="V97" s="64">
        <f t="shared" si="23"/>
        <v>373781.42960000003</v>
      </c>
      <c r="W97" s="71">
        <f t="shared" si="24"/>
        <v>963026.21</v>
      </c>
      <c r="X97" s="72"/>
      <c r="Y97" s="73">
        <f t="shared" si="13"/>
        <v>1300378.21</v>
      </c>
      <c r="Z97" s="74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</row>
    <row r="98" spans="1:49" s="77" customFormat="1" ht="12.75" x14ac:dyDescent="0.2">
      <c r="A98" s="82">
        <f>'[4]EOY Data FY22-23'!A96</f>
        <v>215</v>
      </c>
      <c r="B98" s="77" t="str">
        <f>'[4]EOY Data FY22-23'!B96</f>
        <v>Greenland</v>
      </c>
      <c r="C98" s="77" t="b">
        <f t="shared" si="14"/>
        <v>1</v>
      </c>
      <c r="D98" s="83">
        <v>215</v>
      </c>
      <c r="E98" s="75" t="s">
        <v>124</v>
      </c>
      <c r="F98" s="62">
        <v>533</v>
      </c>
      <c r="G98" s="63">
        <f t="shared" si="15"/>
        <v>2229006</v>
      </c>
      <c r="H98" s="63">
        <v>18.536999999999999</v>
      </c>
      <c r="I98" s="63">
        <f t="shared" si="16"/>
        <v>43487.8</v>
      </c>
      <c r="J98" s="63">
        <v>72.051000000000002</v>
      </c>
      <c r="K98" s="63">
        <f t="shared" si="17"/>
        <v>154333.24</v>
      </c>
      <c r="L98" s="63">
        <v>4</v>
      </c>
      <c r="M98" s="63">
        <f t="shared" si="18"/>
        <v>3264</v>
      </c>
      <c r="N98" s="64">
        <f t="shared" si="19"/>
        <v>2430091.04</v>
      </c>
      <c r="O98" s="65">
        <v>1740474</v>
      </c>
      <c r="P98" s="66">
        <v>1471394338.2416201</v>
      </c>
      <c r="Q98" s="67">
        <f t="shared" si="20"/>
        <v>79376076.940261111</v>
      </c>
      <c r="R98" s="68">
        <v>0</v>
      </c>
      <c r="S98" s="69">
        <f t="shared" si="21"/>
        <v>689617.04</v>
      </c>
      <c r="T98" s="76">
        <v>615499.03</v>
      </c>
      <c r="U98" s="67">
        <f t="shared" si="22"/>
        <v>640118.99120000005</v>
      </c>
      <c r="V98" s="64">
        <f t="shared" si="23"/>
        <v>0</v>
      </c>
      <c r="W98" s="71">
        <f t="shared" si="24"/>
        <v>689617.04</v>
      </c>
      <c r="X98" s="72"/>
      <c r="Y98" s="73">
        <f t="shared" si="13"/>
        <v>2430091.04</v>
      </c>
      <c r="Z98" s="74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</row>
    <row r="99" spans="1:49" s="77" customFormat="1" ht="12.75" x14ac:dyDescent="0.2">
      <c r="A99" s="82">
        <f>'[4]EOY Data FY22-23'!A97</f>
        <v>219</v>
      </c>
      <c r="B99" s="77" t="str">
        <f>'[4]EOY Data FY22-23'!B97</f>
        <v>Greenville</v>
      </c>
      <c r="C99" s="77" t="b">
        <f t="shared" si="14"/>
        <v>1</v>
      </c>
      <c r="D99" s="83">
        <v>219</v>
      </c>
      <c r="E99" s="75" t="s">
        <v>125</v>
      </c>
      <c r="F99" s="62">
        <v>212.54</v>
      </c>
      <c r="G99" s="63">
        <f t="shared" si="15"/>
        <v>888842.28</v>
      </c>
      <c r="H99" s="63">
        <v>84.3142</v>
      </c>
      <c r="I99" s="63">
        <f t="shared" si="16"/>
        <v>197801.11</v>
      </c>
      <c r="J99" s="63">
        <v>43.690799999999996</v>
      </c>
      <c r="K99" s="63">
        <f t="shared" si="17"/>
        <v>93585.69</v>
      </c>
      <c r="L99" s="63">
        <v>1</v>
      </c>
      <c r="M99" s="63">
        <f t="shared" si="18"/>
        <v>816</v>
      </c>
      <c r="N99" s="64">
        <f t="shared" si="19"/>
        <v>1181045.08</v>
      </c>
      <c r="O99" s="65">
        <v>237049</v>
      </c>
      <c r="P99" s="66">
        <v>202580223.88741699</v>
      </c>
      <c r="Q99" s="67">
        <f t="shared" si="20"/>
        <v>2402682.156593041</v>
      </c>
      <c r="R99" s="68">
        <v>620539.04987139103</v>
      </c>
      <c r="S99" s="69">
        <f t="shared" si="21"/>
        <v>1564535.1298713912</v>
      </c>
      <c r="T99" s="76">
        <v>2108678.0499999998</v>
      </c>
      <c r="U99" s="67">
        <f t="shared" si="22"/>
        <v>2193025.1719999998</v>
      </c>
      <c r="V99" s="64">
        <f t="shared" si="23"/>
        <v>628490.04212860856</v>
      </c>
      <c r="W99" s="71">
        <f t="shared" si="24"/>
        <v>2193025.17</v>
      </c>
      <c r="X99" s="72"/>
      <c r="Y99" s="73">
        <f t="shared" si="13"/>
        <v>2430074.17</v>
      </c>
      <c r="Z99" s="74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</row>
    <row r="100" spans="1:49" s="77" customFormat="1" ht="12.75" x14ac:dyDescent="0.2">
      <c r="A100" s="82">
        <f>'[4]EOY Data FY22-23'!A98</f>
        <v>221</v>
      </c>
      <c r="B100" s="77" t="str">
        <f>'[4]EOY Data FY22-23'!B98</f>
        <v>Groton</v>
      </c>
      <c r="C100" s="77" t="b">
        <f t="shared" si="14"/>
        <v>1</v>
      </c>
      <c r="D100" s="83">
        <v>221</v>
      </c>
      <c r="E100" s="75" t="s">
        <v>126</v>
      </c>
      <c r="F100" s="62">
        <v>44.14</v>
      </c>
      <c r="G100" s="63">
        <f t="shared" si="15"/>
        <v>184593.48</v>
      </c>
      <c r="H100" s="63">
        <v>20</v>
      </c>
      <c r="I100" s="63">
        <f t="shared" si="16"/>
        <v>46920</v>
      </c>
      <c r="J100" s="63">
        <v>6</v>
      </c>
      <c r="K100" s="63">
        <f t="shared" si="17"/>
        <v>12852</v>
      </c>
      <c r="L100" s="63">
        <v>0</v>
      </c>
      <c r="M100" s="63">
        <f t="shared" si="18"/>
        <v>0</v>
      </c>
      <c r="N100" s="64">
        <f t="shared" si="19"/>
        <v>244365.48</v>
      </c>
      <c r="O100" s="65">
        <v>136248</v>
      </c>
      <c r="P100" s="66">
        <v>229170312.13784</v>
      </c>
      <c r="Q100" s="67">
        <f t="shared" si="20"/>
        <v>11458515.606892001</v>
      </c>
      <c r="R100" s="68">
        <v>0</v>
      </c>
      <c r="S100" s="69">
        <f t="shared" si="21"/>
        <v>108117.48000000001</v>
      </c>
      <c r="T100" s="76">
        <v>285464.84000000003</v>
      </c>
      <c r="U100" s="67">
        <f t="shared" si="22"/>
        <v>296883.43360000005</v>
      </c>
      <c r="V100" s="64">
        <f t="shared" si="23"/>
        <v>188765.95360000004</v>
      </c>
      <c r="W100" s="71">
        <f t="shared" si="24"/>
        <v>296883.43</v>
      </c>
      <c r="X100" s="72"/>
      <c r="Y100" s="73">
        <f t="shared" si="13"/>
        <v>433131.43</v>
      </c>
      <c r="Z100" s="74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</row>
    <row r="101" spans="1:49" s="77" customFormat="1" ht="12.75" x14ac:dyDescent="0.2">
      <c r="A101" s="82">
        <f>'[4]EOY Data FY22-23'!A99</f>
        <v>222</v>
      </c>
      <c r="B101" s="77" t="str">
        <f>'[4]EOY Data FY22-23'!B99</f>
        <v>Hale's Location</v>
      </c>
      <c r="C101" s="77" t="b">
        <f t="shared" si="14"/>
        <v>1</v>
      </c>
      <c r="D101" s="83">
        <v>222</v>
      </c>
      <c r="E101" s="75" t="s">
        <v>127</v>
      </c>
      <c r="F101" s="62">
        <v>6</v>
      </c>
      <c r="G101" s="63">
        <f t="shared" si="15"/>
        <v>25092</v>
      </c>
      <c r="H101" s="63">
        <v>0</v>
      </c>
      <c r="I101" s="63">
        <f t="shared" si="16"/>
        <v>0</v>
      </c>
      <c r="J101" s="63">
        <v>0</v>
      </c>
      <c r="K101" s="63">
        <f t="shared" si="17"/>
        <v>0</v>
      </c>
      <c r="L101" s="63">
        <v>0</v>
      </c>
      <c r="M101" s="63">
        <f t="shared" si="18"/>
        <v>0</v>
      </c>
      <c r="N101" s="64">
        <f t="shared" si="19"/>
        <v>25092</v>
      </c>
      <c r="O101" s="65">
        <v>124784</v>
      </c>
      <c r="P101" s="66">
        <v>102738350.620776</v>
      </c>
      <c r="Q101" s="67">
        <f t="shared" si="20"/>
        <v>0</v>
      </c>
      <c r="R101" s="68">
        <v>0</v>
      </c>
      <c r="S101" s="69">
        <f t="shared" si="21"/>
        <v>0</v>
      </c>
      <c r="T101" s="76">
        <v>0</v>
      </c>
      <c r="U101" s="67">
        <f t="shared" si="22"/>
        <v>0</v>
      </c>
      <c r="V101" s="64">
        <f t="shared" si="23"/>
        <v>0</v>
      </c>
      <c r="W101" s="71">
        <f t="shared" si="24"/>
        <v>0</v>
      </c>
      <c r="X101" s="72"/>
      <c r="Y101" s="73">
        <f t="shared" si="13"/>
        <v>124784</v>
      </c>
      <c r="Z101" s="74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</row>
    <row r="102" spans="1:49" s="77" customFormat="1" ht="12.75" x14ac:dyDescent="0.2">
      <c r="A102" s="82">
        <f>'[4]EOY Data FY22-23'!A100</f>
        <v>223</v>
      </c>
      <c r="B102" s="77" t="str">
        <f>'[4]EOY Data FY22-23'!B100</f>
        <v>Hampstead</v>
      </c>
      <c r="C102" s="77" t="b">
        <f t="shared" si="14"/>
        <v>1</v>
      </c>
      <c r="D102" s="83">
        <v>223</v>
      </c>
      <c r="E102" s="75" t="s">
        <v>128</v>
      </c>
      <c r="F102" s="62">
        <v>1133</v>
      </c>
      <c r="G102" s="63">
        <f t="shared" si="15"/>
        <v>4738206</v>
      </c>
      <c r="H102" s="63">
        <v>96</v>
      </c>
      <c r="I102" s="63">
        <f t="shared" si="16"/>
        <v>225216</v>
      </c>
      <c r="J102" s="63">
        <v>238.7585</v>
      </c>
      <c r="K102" s="63">
        <f t="shared" si="17"/>
        <v>511420.71</v>
      </c>
      <c r="L102" s="63">
        <v>7.9095000000000004</v>
      </c>
      <c r="M102" s="63">
        <f t="shared" si="18"/>
        <v>6454.15</v>
      </c>
      <c r="N102" s="64">
        <f t="shared" si="19"/>
        <v>5481296.8600000003</v>
      </c>
      <c r="O102" s="65">
        <v>2384623</v>
      </c>
      <c r="P102" s="66">
        <v>1971323952.2758</v>
      </c>
      <c r="Q102" s="67">
        <f t="shared" si="20"/>
        <v>20534624.502872918</v>
      </c>
      <c r="R102" s="68">
        <v>0</v>
      </c>
      <c r="S102" s="69">
        <f t="shared" si="21"/>
        <v>3096673.8600000003</v>
      </c>
      <c r="T102" s="76">
        <v>2420341.7000000002</v>
      </c>
      <c r="U102" s="67">
        <f t="shared" si="22"/>
        <v>2517155.3680000002</v>
      </c>
      <c r="V102" s="64">
        <f t="shared" si="23"/>
        <v>0</v>
      </c>
      <c r="W102" s="71">
        <f t="shared" si="24"/>
        <v>3096673.86</v>
      </c>
      <c r="X102" s="72"/>
      <c r="Y102" s="73">
        <f t="shared" si="13"/>
        <v>5481296.8599999994</v>
      </c>
      <c r="Z102" s="74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</row>
    <row r="103" spans="1:49" s="77" customFormat="1" ht="12.75" x14ac:dyDescent="0.2">
      <c r="A103" s="82">
        <f>'[4]EOY Data FY22-23'!A101</f>
        <v>225</v>
      </c>
      <c r="B103" s="77" t="str">
        <f>'[4]EOY Data FY22-23'!B101</f>
        <v>Hampton</v>
      </c>
      <c r="C103" s="77" t="b">
        <f t="shared" si="14"/>
        <v>1</v>
      </c>
      <c r="D103" s="83">
        <v>225</v>
      </c>
      <c r="E103" s="75" t="s">
        <v>129</v>
      </c>
      <c r="F103" s="62">
        <v>1403</v>
      </c>
      <c r="G103" s="63">
        <f t="shared" si="15"/>
        <v>5867346</v>
      </c>
      <c r="H103" s="63">
        <v>207.52</v>
      </c>
      <c r="I103" s="63">
        <f t="shared" si="16"/>
        <v>486841.92</v>
      </c>
      <c r="J103" s="63">
        <v>253.95320000000001</v>
      </c>
      <c r="K103" s="63">
        <f t="shared" si="17"/>
        <v>543967.75</v>
      </c>
      <c r="L103" s="63">
        <v>37.218500000000006</v>
      </c>
      <c r="M103" s="63">
        <f t="shared" si="18"/>
        <v>30370.3</v>
      </c>
      <c r="N103" s="64">
        <f t="shared" si="19"/>
        <v>6928525.9699999997</v>
      </c>
      <c r="O103" s="65">
        <v>6854153</v>
      </c>
      <c r="P103" s="66">
        <v>5854150571.6963396</v>
      </c>
      <c r="Q103" s="67">
        <f t="shared" si="20"/>
        <v>28210054.798074111</v>
      </c>
      <c r="R103" s="68">
        <v>0</v>
      </c>
      <c r="S103" s="69">
        <f t="shared" si="21"/>
        <v>74372.969999999739</v>
      </c>
      <c r="T103" s="76">
        <v>0</v>
      </c>
      <c r="U103" s="67">
        <f t="shared" si="22"/>
        <v>0</v>
      </c>
      <c r="V103" s="64">
        <f t="shared" si="23"/>
        <v>0</v>
      </c>
      <c r="W103" s="71">
        <f t="shared" si="24"/>
        <v>74372.97</v>
      </c>
      <c r="X103" s="72"/>
      <c r="Y103" s="73">
        <f t="shared" si="13"/>
        <v>6928525.9699999997</v>
      </c>
      <c r="Z103" s="74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</row>
    <row r="104" spans="1:49" s="77" customFormat="1" ht="12.75" x14ac:dyDescent="0.2">
      <c r="A104" s="82">
        <f>'[4]EOY Data FY22-23'!A102</f>
        <v>227</v>
      </c>
      <c r="B104" s="77" t="str">
        <f>'[4]EOY Data FY22-23'!B102</f>
        <v>Hampton Falls</v>
      </c>
      <c r="C104" s="77" t="b">
        <f t="shared" si="14"/>
        <v>1</v>
      </c>
      <c r="D104" s="83">
        <v>227</v>
      </c>
      <c r="E104" s="75" t="s">
        <v>130</v>
      </c>
      <c r="F104" s="62">
        <v>283.35000000000002</v>
      </c>
      <c r="G104" s="63">
        <f t="shared" si="15"/>
        <v>1184969.7</v>
      </c>
      <c r="H104" s="63">
        <v>17</v>
      </c>
      <c r="I104" s="63">
        <f t="shared" si="16"/>
        <v>39882</v>
      </c>
      <c r="J104" s="63">
        <v>56.555399999999999</v>
      </c>
      <c r="K104" s="63">
        <f t="shared" si="17"/>
        <v>121141.67</v>
      </c>
      <c r="L104" s="63">
        <v>3.9177</v>
      </c>
      <c r="M104" s="63">
        <f t="shared" si="18"/>
        <v>3196.84</v>
      </c>
      <c r="N104" s="64">
        <f t="shared" si="19"/>
        <v>1349190.21</v>
      </c>
      <c r="O104" s="65">
        <v>940691</v>
      </c>
      <c r="P104" s="66">
        <v>782419306.88477898</v>
      </c>
      <c r="Q104" s="67">
        <f t="shared" si="20"/>
        <v>46024665.110869348</v>
      </c>
      <c r="R104" s="68">
        <v>0</v>
      </c>
      <c r="S104" s="69">
        <f t="shared" si="21"/>
        <v>408499.20999999996</v>
      </c>
      <c r="T104" s="76">
        <v>322113.11</v>
      </c>
      <c r="U104" s="67">
        <f t="shared" si="22"/>
        <v>334997.63439999998</v>
      </c>
      <c r="V104" s="64">
        <f t="shared" si="23"/>
        <v>0</v>
      </c>
      <c r="W104" s="71">
        <f t="shared" si="24"/>
        <v>408499.21</v>
      </c>
      <c r="X104" s="72"/>
      <c r="Y104" s="73">
        <f t="shared" si="13"/>
        <v>1349190.21</v>
      </c>
      <c r="Z104" s="74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</row>
    <row r="105" spans="1:49" s="77" customFormat="1" ht="12.75" x14ac:dyDescent="0.2">
      <c r="A105" s="82">
        <f>'[4]EOY Data FY22-23'!A103</f>
        <v>231</v>
      </c>
      <c r="B105" s="77" t="str">
        <f>'[4]EOY Data FY22-23'!B103</f>
        <v>Hancock</v>
      </c>
      <c r="C105" s="77" t="b">
        <f t="shared" si="14"/>
        <v>1</v>
      </c>
      <c r="D105" s="83">
        <v>231</v>
      </c>
      <c r="E105" s="75" t="s">
        <v>131</v>
      </c>
      <c r="F105" s="62">
        <v>135.13</v>
      </c>
      <c r="G105" s="63">
        <f t="shared" si="15"/>
        <v>565113.66</v>
      </c>
      <c r="H105" s="63">
        <v>21.91</v>
      </c>
      <c r="I105" s="63">
        <f t="shared" si="16"/>
        <v>51400.86</v>
      </c>
      <c r="J105" s="63">
        <v>27.879300000000001</v>
      </c>
      <c r="K105" s="63">
        <f t="shared" si="17"/>
        <v>59717.46</v>
      </c>
      <c r="L105" s="63">
        <v>1</v>
      </c>
      <c r="M105" s="63">
        <f t="shared" si="18"/>
        <v>816</v>
      </c>
      <c r="N105" s="64">
        <f t="shared" si="19"/>
        <v>677047.98</v>
      </c>
      <c r="O105" s="65">
        <v>496013</v>
      </c>
      <c r="P105" s="66">
        <v>417563198.78611702</v>
      </c>
      <c r="Q105" s="67">
        <f t="shared" si="20"/>
        <v>19058110.396445323</v>
      </c>
      <c r="R105" s="68">
        <v>0</v>
      </c>
      <c r="S105" s="69">
        <f t="shared" si="21"/>
        <v>181034.97999999998</v>
      </c>
      <c r="T105" s="76">
        <v>341798.75</v>
      </c>
      <c r="U105" s="67">
        <f t="shared" si="22"/>
        <v>355470.7</v>
      </c>
      <c r="V105" s="64">
        <f t="shared" si="23"/>
        <v>174435.72000000003</v>
      </c>
      <c r="W105" s="71">
        <f t="shared" si="24"/>
        <v>355470.7</v>
      </c>
      <c r="X105" s="72"/>
      <c r="Y105" s="73">
        <f t="shared" si="13"/>
        <v>851483.7</v>
      </c>
      <c r="Z105" s="74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</row>
    <row r="106" spans="1:49" s="77" customFormat="1" ht="12.75" x14ac:dyDescent="0.2">
      <c r="A106" s="82">
        <f>'[4]EOY Data FY22-23'!A104</f>
        <v>233</v>
      </c>
      <c r="B106" s="85" t="str">
        <f>'[4]EOY Data FY22-23'!B104</f>
        <v>Hanover</v>
      </c>
      <c r="C106" s="86" t="b">
        <f t="shared" si="14"/>
        <v>1</v>
      </c>
      <c r="D106" s="83">
        <v>233</v>
      </c>
      <c r="E106" s="75" t="s">
        <v>132</v>
      </c>
      <c r="F106" s="62">
        <v>1064.3499999999999</v>
      </c>
      <c r="G106" s="63">
        <f t="shared" si="15"/>
        <v>4451111.7</v>
      </c>
      <c r="H106" s="63">
        <v>39.69</v>
      </c>
      <c r="I106" s="63">
        <f t="shared" si="16"/>
        <v>93112.74</v>
      </c>
      <c r="J106" s="63">
        <v>155.749</v>
      </c>
      <c r="K106" s="63">
        <f t="shared" si="17"/>
        <v>333614.36</v>
      </c>
      <c r="L106" s="63">
        <v>33.919600000000003</v>
      </c>
      <c r="M106" s="63">
        <f t="shared" si="18"/>
        <v>27678.39</v>
      </c>
      <c r="N106" s="64">
        <f t="shared" si="19"/>
        <v>4905517.1900000004</v>
      </c>
      <c r="O106" s="65">
        <v>4385308</v>
      </c>
      <c r="P106" s="66">
        <v>3618873999.5570302</v>
      </c>
      <c r="Q106" s="67">
        <f t="shared" si="20"/>
        <v>91178483.233989179</v>
      </c>
      <c r="R106" s="68">
        <v>0</v>
      </c>
      <c r="S106" s="69">
        <f t="shared" si="21"/>
        <v>520209.19000000041</v>
      </c>
      <c r="T106" s="76">
        <v>522773.52</v>
      </c>
      <c r="U106" s="67">
        <f t="shared" si="22"/>
        <v>543684.4608</v>
      </c>
      <c r="V106" s="64">
        <f t="shared" si="23"/>
        <v>23475.270799999591</v>
      </c>
      <c r="W106" s="71">
        <f t="shared" si="24"/>
        <v>543684.46</v>
      </c>
      <c r="X106" s="72"/>
      <c r="Y106" s="73">
        <f t="shared" si="13"/>
        <v>4928992.46</v>
      </c>
      <c r="Z106" s="74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</row>
    <row r="107" spans="1:49" s="77" customFormat="1" ht="12.75" x14ac:dyDescent="0.2">
      <c r="A107" s="82">
        <f>'[4]EOY Data FY22-23'!A105</f>
        <v>235</v>
      </c>
      <c r="B107" s="77" t="str">
        <f>'[4]EOY Data FY22-23'!B105</f>
        <v>Harrisville</v>
      </c>
      <c r="C107" s="77" t="b">
        <f t="shared" si="14"/>
        <v>1</v>
      </c>
      <c r="D107" s="83">
        <v>235</v>
      </c>
      <c r="E107" s="75" t="s">
        <v>133</v>
      </c>
      <c r="F107" s="62">
        <v>68.459999999999994</v>
      </c>
      <c r="G107" s="63">
        <f t="shared" si="15"/>
        <v>286299.71999999997</v>
      </c>
      <c r="H107" s="63">
        <v>7</v>
      </c>
      <c r="I107" s="63">
        <f t="shared" si="16"/>
        <v>16422</v>
      </c>
      <c r="J107" s="63">
        <v>10.5</v>
      </c>
      <c r="K107" s="63">
        <f t="shared" si="17"/>
        <v>22491</v>
      </c>
      <c r="L107" s="63">
        <v>0</v>
      </c>
      <c r="M107" s="63">
        <f t="shared" si="18"/>
        <v>0</v>
      </c>
      <c r="N107" s="64">
        <f t="shared" si="19"/>
        <v>325212.71999999997</v>
      </c>
      <c r="O107" s="65">
        <v>430877</v>
      </c>
      <c r="P107" s="66">
        <v>356446537.807769</v>
      </c>
      <c r="Q107" s="67">
        <f t="shared" si="20"/>
        <v>50920933.972538427</v>
      </c>
      <c r="R107" s="68">
        <v>0</v>
      </c>
      <c r="S107" s="69">
        <f t="shared" si="21"/>
        <v>0</v>
      </c>
      <c r="T107" s="76">
        <v>0</v>
      </c>
      <c r="U107" s="67">
        <f t="shared" si="22"/>
        <v>0</v>
      </c>
      <c r="V107" s="64">
        <f t="shared" si="23"/>
        <v>0</v>
      </c>
      <c r="W107" s="71">
        <f t="shared" si="24"/>
        <v>0</v>
      </c>
      <c r="X107" s="72"/>
      <c r="Y107" s="73">
        <f t="shared" si="13"/>
        <v>430877</v>
      </c>
      <c r="Z107" s="74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</row>
    <row r="108" spans="1:49" s="77" customFormat="1" ht="12.75" x14ac:dyDescent="0.2">
      <c r="A108" s="82">
        <f>'[4]EOY Data FY22-23'!A106</f>
        <v>236</v>
      </c>
      <c r="B108" s="77" t="str">
        <f>'[4]EOY Data FY22-23'!B106</f>
        <v>Hart's Location</v>
      </c>
      <c r="C108" s="77" t="b">
        <f t="shared" si="14"/>
        <v>1</v>
      </c>
      <c r="D108" s="83">
        <v>236</v>
      </c>
      <c r="E108" s="75" t="s">
        <v>134</v>
      </c>
      <c r="F108" s="62">
        <v>1</v>
      </c>
      <c r="G108" s="63">
        <f t="shared" si="15"/>
        <v>4182</v>
      </c>
      <c r="H108" s="63">
        <v>0</v>
      </c>
      <c r="I108" s="63">
        <f t="shared" si="16"/>
        <v>0</v>
      </c>
      <c r="J108" s="63">
        <v>0.1167</v>
      </c>
      <c r="K108" s="63">
        <f t="shared" si="17"/>
        <v>249.97</v>
      </c>
      <c r="L108" s="63">
        <v>0</v>
      </c>
      <c r="M108" s="63">
        <f t="shared" si="18"/>
        <v>0</v>
      </c>
      <c r="N108" s="64">
        <f t="shared" si="19"/>
        <v>4431.97</v>
      </c>
      <c r="O108" s="65">
        <v>28962</v>
      </c>
      <c r="P108" s="66">
        <v>24466114.157894701</v>
      </c>
      <c r="Q108" s="67">
        <f t="shared" si="20"/>
        <v>0</v>
      </c>
      <c r="R108" s="68">
        <v>0</v>
      </c>
      <c r="S108" s="69">
        <f t="shared" si="21"/>
        <v>0</v>
      </c>
      <c r="T108" s="76">
        <v>0</v>
      </c>
      <c r="U108" s="67">
        <f t="shared" si="22"/>
        <v>0</v>
      </c>
      <c r="V108" s="64">
        <f t="shared" si="23"/>
        <v>0</v>
      </c>
      <c r="W108" s="71">
        <f t="shared" si="24"/>
        <v>0</v>
      </c>
      <c r="X108" s="72"/>
      <c r="Y108" s="73">
        <f t="shared" si="13"/>
        <v>28962</v>
      </c>
      <c r="Z108" s="74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</row>
    <row r="109" spans="1:49" s="77" customFormat="1" ht="12.75" x14ac:dyDescent="0.2">
      <c r="A109" s="82">
        <f>'[4]EOY Data FY22-23'!A107</f>
        <v>238</v>
      </c>
      <c r="B109" s="77" t="str">
        <f>'[4]EOY Data FY22-23'!B107</f>
        <v>Haverhill</v>
      </c>
      <c r="C109" s="77" t="b">
        <f t="shared" si="14"/>
        <v>1</v>
      </c>
      <c r="D109" s="83">
        <v>238</v>
      </c>
      <c r="E109" s="75" t="s">
        <v>135</v>
      </c>
      <c r="F109" s="62">
        <v>518.20000000000005</v>
      </c>
      <c r="G109" s="63">
        <f t="shared" si="15"/>
        <v>2167112.4</v>
      </c>
      <c r="H109" s="63">
        <v>203.59</v>
      </c>
      <c r="I109" s="63">
        <f t="shared" si="16"/>
        <v>477622.14</v>
      </c>
      <c r="J109" s="63">
        <v>117.1383</v>
      </c>
      <c r="K109" s="63">
        <f t="shared" si="17"/>
        <v>250910.24</v>
      </c>
      <c r="L109" s="63">
        <v>2</v>
      </c>
      <c r="M109" s="63">
        <f t="shared" si="18"/>
        <v>1632</v>
      </c>
      <c r="N109" s="64">
        <f t="shared" si="19"/>
        <v>2897276.7800000003</v>
      </c>
      <c r="O109" s="65">
        <v>696809</v>
      </c>
      <c r="P109" s="66">
        <v>618901561.93491101</v>
      </c>
      <c r="Q109" s="67">
        <f t="shared" si="20"/>
        <v>3039940.871039398</v>
      </c>
      <c r="R109" s="68">
        <v>1277832.740710651</v>
      </c>
      <c r="S109" s="69">
        <f t="shared" si="21"/>
        <v>3478300.5207106513</v>
      </c>
      <c r="T109" s="76">
        <v>4403299.46</v>
      </c>
      <c r="U109" s="67">
        <f t="shared" si="22"/>
        <v>4579431.4384000003</v>
      </c>
      <c r="V109" s="64">
        <f t="shared" si="23"/>
        <v>1101130.917689349</v>
      </c>
      <c r="W109" s="71">
        <f t="shared" si="24"/>
        <v>4579431.4400000004</v>
      </c>
      <c r="X109" s="72"/>
      <c r="Y109" s="73">
        <f t="shared" si="13"/>
        <v>5276240.4400000004</v>
      </c>
      <c r="Z109" s="74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</row>
    <row r="110" spans="1:49" s="77" customFormat="1" ht="12.75" x14ac:dyDescent="0.2">
      <c r="A110" s="82">
        <f>'[4]EOY Data FY22-23'!A108</f>
        <v>243</v>
      </c>
      <c r="B110" s="77" t="str">
        <f>'[4]EOY Data FY22-23'!B108</f>
        <v>Hebron</v>
      </c>
      <c r="C110" s="77" t="b">
        <f t="shared" si="14"/>
        <v>1</v>
      </c>
      <c r="D110" s="83">
        <v>243</v>
      </c>
      <c r="E110" s="75" t="s">
        <v>136</v>
      </c>
      <c r="F110" s="62">
        <v>50.02</v>
      </c>
      <c r="G110" s="63">
        <f t="shared" si="15"/>
        <v>209183.64</v>
      </c>
      <c r="H110" s="63">
        <v>12</v>
      </c>
      <c r="I110" s="63">
        <f t="shared" si="16"/>
        <v>28152</v>
      </c>
      <c r="J110" s="63">
        <v>9.5</v>
      </c>
      <c r="K110" s="63">
        <f t="shared" si="17"/>
        <v>20349</v>
      </c>
      <c r="L110" s="63">
        <v>0</v>
      </c>
      <c r="M110" s="63">
        <f t="shared" si="18"/>
        <v>0</v>
      </c>
      <c r="N110" s="64">
        <f t="shared" si="19"/>
        <v>257684.64</v>
      </c>
      <c r="O110" s="65">
        <v>536802</v>
      </c>
      <c r="P110" s="66">
        <v>447070402.81750101</v>
      </c>
      <c r="Q110" s="67">
        <f t="shared" si="20"/>
        <v>37255866.90145842</v>
      </c>
      <c r="R110" s="68">
        <v>0</v>
      </c>
      <c r="S110" s="69">
        <f t="shared" si="21"/>
        <v>0</v>
      </c>
      <c r="T110" s="76">
        <v>0</v>
      </c>
      <c r="U110" s="67">
        <f t="shared" si="22"/>
        <v>0</v>
      </c>
      <c r="V110" s="64">
        <f t="shared" si="23"/>
        <v>0</v>
      </c>
      <c r="W110" s="71">
        <f t="shared" si="24"/>
        <v>0</v>
      </c>
      <c r="X110" s="72"/>
      <c r="Y110" s="73">
        <f t="shared" si="13"/>
        <v>536802</v>
      </c>
      <c r="Z110" s="74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</row>
    <row r="111" spans="1:49" s="77" customFormat="1" ht="12.75" x14ac:dyDescent="0.2">
      <c r="A111" s="82">
        <f>'[4]EOY Data FY22-23'!A109</f>
        <v>245</v>
      </c>
      <c r="B111" s="77" t="str">
        <f>'[4]EOY Data FY22-23'!B109</f>
        <v>Henniker</v>
      </c>
      <c r="C111" s="77" t="b">
        <f t="shared" si="14"/>
        <v>1</v>
      </c>
      <c r="D111" s="83">
        <v>245</v>
      </c>
      <c r="E111" s="75" t="s">
        <v>137</v>
      </c>
      <c r="F111" s="62">
        <v>551.19000000000005</v>
      </c>
      <c r="G111" s="63">
        <f t="shared" si="15"/>
        <v>2305076.58</v>
      </c>
      <c r="H111" s="63">
        <v>100.11</v>
      </c>
      <c r="I111" s="63">
        <f t="shared" si="16"/>
        <v>234858.06</v>
      </c>
      <c r="J111" s="63">
        <v>103.30329999999999</v>
      </c>
      <c r="K111" s="63">
        <f t="shared" si="17"/>
        <v>221275.67</v>
      </c>
      <c r="L111" s="63">
        <v>0</v>
      </c>
      <c r="M111" s="63">
        <f t="shared" si="18"/>
        <v>0</v>
      </c>
      <c r="N111" s="64">
        <f t="shared" si="19"/>
        <v>2761210.31</v>
      </c>
      <c r="O111" s="65">
        <v>893827</v>
      </c>
      <c r="P111" s="66">
        <v>745753629.66362703</v>
      </c>
      <c r="Q111" s="67">
        <f t="shared" si="20"/>
        <v>7449342.020413815</v>
      </c>
      <c r="R111" s="68">
        <v>0</v>
      </c>
      <c r="S111" s="69">
        <f t="shared" si="21"/>
        <v>1867383.31</v>
      </c>
      <c r="T111" s="76">
        <v>2482961.86</v>
      </c>
      <c r="U111" s="67">
        <f t="shared" si="22"/>
        <v>2582280.3344000001</v>
      </c>
      <c r="V111" s="64">
        <f t="shared" si="23"/>
        <v>714897.02439999999</v>
      </c>
      <c r="W111" s="71">
        <f t="shared" si="24"/>
        <v>2582280.33</v>
      </c>
      <c r="X111" s="72"/>
      <c r="Y111" s="73">
        <f t="shared" si="13"/>
        <v>3476107.33</v>
      </c>
      <c r="Z111" s="74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</row>
    <row r="112" spans="1:49" s="77" customFormat="1" ht="12.75" x14ac:dyDescent="0.2">
      <c r="A112" s="82">
        <f>'[4]EOY Data FY22-23'!A110</f>
        <v>247</v>
      </c>
      <c r="B112" s="77" t="str">
        <f>'[4]EOY Data FY22-23'!B110</f>
        <v>Hill</v>
      </c>
      <c r="C112" s="77" t="b">
        <f t="shared" si="14"/>
        <v>1</v>
      </c>
      <c r="D112" s="83">
        <v>247</v>
      </c>
      <c r="E112" s="75" t="s">
        <v>138</v>
      </c>
      <c r="F112" s="62">
        <v>114</v>
      </c>
      <c r="G112" s="63">
        <f t="shared" si="15"/>
        <v>476748</v>
      </c>
      <c r="H112" s="63">
        <v>44</v>
      </c>
      <c r="I112" s="63">
        <f t="shared" si="16"/>
        <v>103224</v>
      </c>
      <c r="J112" s="63">
        <v>18.2258</v>
      </c>
      <c r="K112" s="63">
        <f t="shared" si="17"/>
        <v>39039.660000000003</v>
      </c>
      <c r="L112" s="63">
        <v>0</v>
      </c>
      <c r="M112" s="63">
        <f t="shared" si="18"/>
        <v>0</v>
      </c>
      <c r="N112" s="64">
        <f t="shared" si="19"/>
        <v>619011.66</v>
      </c>
      <c r="O112" s="65">
        <v>185717</v>
      </c>
      <c r="P112" s="66">
        <v>158458145.343227</v>
      </c>
      <c r="Q112" s="67">
        <f t="shared" si="20"/>
        <v>3601321.4850733411</v>
      </c>
      <c r="R112" s="68">
        <v>234174.75291651409</v>
      </c>
      <c r="S112" s="69">
        <f t="shared" si="21"/>
        <v>667469.41291651409</v>
      </c>
      <c r="T112" s="76">
        <v>405583.21</v>
      </c>
      <c r="U112" s="67">
        <f t="shared" si="22"/>
        <v>421806.53840000002</v>
      </c>
      <c r="V112" s="64">
        <f t="shared" si="23"/>
        <v>0</v>
      </c>
      <c r="W112" s="71">
        <f t="shared" si="24"/>
        <v>667469.41</v>
      </c>
      <c r="X112" s="72"/>
      <c r="Y112" s="73">
        <f t="shared" si="13"/>
        <v>853186.41</v>
      </c>
      <c r="Z112" s="74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</row>
    <row r="113" spans="1:49" s="77" customFormat="1" ht="12.75" x14ac:dyDescent="0.2">
      <c r="A113" s="82">
        <f>'[4]EOY Data FY22-23'!A111</f>
        <v>249</v>
      </c>
      <c r="B113" s="77" t="str">
        <f>'[4]EOY Data FY22-23'!B111</f>
        <v>Hillsboro</v>
      </c>
      <c r="C113" s="77" t="b">
        <f t="shared" si="14"/>
        <v>1</v>
      </c>
      <c r="D113" s="83">
        <v>249</v>
      </c>
      <c r="E113" s="75" t="s">
        <v>139</v>
      </c>
      <c r="F113" s="62">
        <v>747</v>
      </c>
      <c r="G113" s="63">
        <f t="shared" si="15"/>
        <v>3123954</v>
      </c>
      <c r="H113" s="63">
        <v>317.26750000000004</v>
      </c>
      <c r="I113" s="63">
        <f t="shared" si="16"/>
        <v>744309.56</v>
      </c>
      <c r="J113" s="63">
        <v>188.42590000000001</v>
      </c>
      <c r="K113" s="63">
        <f t="shared" si="17"/>
        <v>403608.28</v>
      </c>
      <c r="L113" s="63">
        <v>10.255100000000001</v>
      </c>
      <c r="M113" s="63">
        <f t="shared" si="18"/>
        <v>8368.16</v>
      </c>
      <c r="N113" s="64">
        <f t="shared" si="19"/>
        <v>4280240</v>
      </c>
      <c r="O113" s="65">
        <v>1026666</v>
      </c>
      <c r="P113" s="66">
        <v>897800082.15206301</v>
      </c>
      <c r="Q113" s="67">
        <f t="shared" si="20"/>
        <v>2829789.0018740115</v>
      </c>
      <c r="R113" s="68">
        <v>2104676.0373414932</v>
      </c>
      <c r="S113" s="69">
        <f t="shared" si="21"/>
        <v>5358250.0373414932</v>
      </c>
      <c r="T113" s="76">
        <v>5416237.8899999997</v>
      </c>
      <c r="U113" s="67">
        <f t="shared" si="22"/>
        <v>5632887.4056000002</v>
      </c>
      <c r="V113" s="64">
        <f t="shared" si="23"/>
        <v>274637.36825850699</v>
      </c>
      <c r="W113" s="71">
        <f t="shared" si="24"/>
        <v>5632887.4100000001</v>
      </c>
      <c r="X113" s="72"/>
      <c r="Y113" s="73">
        <f t="shared" si="13"/>
        <v>6659553.4100000001</v>
      </c>
      <c r="Z113" s="74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</row>
    <row r="114" spans="1:49" s="77" customFormat="1" ht="12.75" x14ac:dyDescent="0.2">
      <c r="A114" s="82">
        <f>'[4]EOY Data FY22-23'!A112</f>
        <v>255</v>
      </c>
      <c r="B114" s="77" t="str">
        <f>'[4]EOY Data FY22-23'!B112</f>
        <v>Hinsdale</v>
      </c>
      <c r="C114" s="77" t="b">
        <f t="shared" si="14"/>
        <v>1</v>
      </c>
      <c r="D114" s="83">
        <v>255</v>
      </c>
      <c r="E114" s="75" t="s">
        <v>140</v>
      </c>
      <c r="F114" s="62">
        <v>505.34</v>
      </c>
      <c r="G114" s="63">
        <f t="shared" si="15"/>
        <v>2113331.88</v>
      </c>
      <c r="H114" s="63">
        <v>239</v>
      </c>
      <c r="I114" s="63">
        <f t="shared" si="16"/>
        <v>560694</v>
      </c>
      <c r="J114" s="63">
        <v>120.2998</v>
      </c>
      <c r="K114" s="63">
        <f t="shared" si="17"/>
        <v>257682.17</v>
      </c>
      <c r="L114" s="63">
        <v>1.45</v>
      </c>
      <c r="M114" s="63">
        <f t="shared" si="18"/>
        <v>1183.2</v>
      </c>
      <c r="N114" s="64">
        <f t="shared" si="19"/>
        <v>2932891.25</v>
      </c>
      <c r="O114" s="65">
        <v>477130</v>
      </c>
      <c r="P114" s="66">
        <v>529714714.33653802</v>
      </c>
      <c r="Q114" s="67">
        <f t="shared" si="20"/>
        <v>2216379.5578934643</v>
      </c>
      <c r="R114" s="68">
        <v>1834696.5856278853</v>
      </c>
      <c r="S114" s="69">
        <f t="shared" si="21"/>
        <v>4290457.8356278855</v>
      </c>
      <c r="T114" s="76">
        <v>4665202.8899999997</v>
      </c>
      <c r="U114" s="67">
        <f t="shared" si="22"/>
        <v>4851811.0055999998</v>
      </c>
      <c r="V114" s="64">
        <f t="shared" si="23"/>
        <v>561353.16997211426</v>
      </c>
      <c r="W114" s="71">
        <f t="shared" si="24"/>
        <v>4851811.01</v>
      </c>
      <c r="X114" s="72"/>
      <c r="Y114" s="73">
        <f t="shared" si="13"/>
        <v>5328941.01</v>
      </c>
      <c r="Z114" s="74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</row>
    <row r="115" spans="1:49" s="77" customFormat="1" ht="12.75" x14ac:dyDescent="0.2">
      <c r="A115" s="82">
        <f>'[4]EOY Data FY22-23'!A113</f>
        <v>257</v>
      </c>
      <c r="B115" s="85" t="str">
        <f>'[4]EOY Data FY22-23'!B113</f>
        <v>Holderness</v>
      </c>
      <c r="C115" s="86" t="b">
        <f t="shared" si="14"/>
        <v>1</v>
      </c>
      <c r="D115" s="83">
        <v>257</v>
      </c>
      <c r="E115" s="75" t="s">
        <v>141</v>
      </c>
      <c r="F115" s="62">
        <v>211</v>
      </c>
      <c r="G115" s="63">
        <f t="shared" si="15"/>
        <v>882402</v>
      </c>
      <c r="H115" s="63">
        <v>36.5595</v>
      </c>
      <c r="I115" s="63">
        <f t="shared" si="16"/>
        <v>85768.59</v>
      </c>
      <c r="J115" s="63">
        <v>30.281400000000001</v>
      </c>
      <c r="K115" s="63">
        <f t="shared" si="17"/>
        <v>64862.76</v>
      </c>
      <c r="L115" s="63">
        <v>2</v>
      </c>
      <c r="M115" s="63">
        <f t="shared" si="18"/>
        <v>1632</v>
      </c>
      <c r="N115" s="64">
        <f t="shared" si="19"/>
        <v>1034665.35</v>
      </c>
      <c r="O115" s="65">
        <v>1587126</v>
      </c>
      <c r="P115" s="66">
        <v>1328865778.86888</v>
      </c>
      <c r="Q115" s="67">
        <f t="shared" si="20"/>
        <v>36348029.345830224</v>
      </c>
      <c r="R115" s="68">
        <v>0</v>
      </c>
      <c r="S115" s="69">
        <f t="shared" si="21"/>
        <v>0</v>
      </c>
      <c r="T115" s="76">
        <v>0</v>
      </c>
      <c r="U115" s="67">
        <f t="shared" si="22"/>
        <v>0</v>
      </c>
      <c r="V115" s="64">
        <f t="shared" si="23"/>
        <v>0</v>
      </c>
      <c r="W115" s="71">
        <f t="shared" si="24"/>
        <v>0</v>
      </c>
      <c r="X115" s="72"/>
      <c r="Y115" s="73">
        <f t="shared" si="13"/>
        <v>1587126</v>
      </c>
      <c r="Z115" s="74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</row>
    <row r="116" spans="1:49" s="77" customFormat="1" ht="12.75" x14ac:dyDescent="0.2">
      <c r="A116" s="82">
        <f>'[4]EOY Data FY22-23'!A114</f>
        <v>259</v>
      </c>
      <c r="B116" s="77" t="str">
        <f>'[4]EOY Data FY22-23'!B114</f>
        <v>Hollis</v>
      </c>
      <c r="C116" s="77" t="b">
        <f t="shared" si="14"/>
        <v>1</v>
      </c>
      <c r="D116" s="83">
        <v>259</v>
      </c>
      <c r="E116" s="75" t="s">
        <v>142</v>
      </c>
      <c r="F116" s="62">
        <v>1255</v>
      </c>
      <c r="G116" s="63">
        <f t="shared" si="15"/>
        <v>5248410</v>
      </c>
      <c r="H116" s="63">
        <v>51</v>
      </c>
      <c r="I116" s="63">
        <f t="shared" si="16"/>
        <v>119646</v>
      </c>
      <c r="J116" s="63">
        <v>174.9657</v>
      </c>
      <c r="K116" s="63">
        <f t="shared" si="17"/>
        <v>374776.53</v>
      </c>
      <c r="L116" s="63">
        <v>31.266200000000001</v>
      </c>
      <c r="M116" s="63">
        <f t="shared" si="18"/>
        <v>25513.22</v>
      </c>
      <c r="N116" s="64">
        <f t="shared" si="19"/>
        <v>5768345.75</v>
      </c>
      <c r="O116" s="65">
        <v>2834650</v>
      </c>
      <c r="P116" s="66">
        <v>2347987742.2416101</v>
      </c>
      <c r="Q116" s="67">
        <f t="shared" si="20"/>
        <v>46038975.338070787</v>
      </c>
      <c r="R116" s="68">
        <v>0</v>
      </c>
      <c r="S116" s="69">
        <f t="shared" si="21"/>
        <v>2933695.75</v>
      </c>
      <c r="T116" s="76">
        <v>2467358.0099999998</v>
      </c>
      <c r="U116" s="67">
        <f t="shared" si="22"/>
        <v>2566052.3303999999</v>
      </c>
      <c r="V116" s="64">
        <f t="shared" si="23"/>
        <v>0</v>
      </c>
      <c r="W116" s="71">
        <f t="shared" si="24"/>
        <v>2933695.75</v>
      </c>
      <c r="X116" s="72"/>
      <c r="Y116" s="73">
        <f t="shared" si="13"/>
        <v>5768345.75</v>
      </c>
      <c r="Z116" s="74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</row>
    <row r="117" spans="1:49" s="77" customFormat="1" ht="12.75" x14ac:dyDescent="0.2">
      <c r="A117" s="82">
        <f>'[4]EOY Data FY22-23'!A115</f>
        <v>261</v>
      </c>
      <c r="B117" s="77" t="str">
        <f>'[4]EOY Data FY22-23'!B115</f>
        <v>Hooksett</v>
      </c>
      <c r="C117" s="77" t="b">
        <f t="shared" si="14"/>
        <v>1</v>
      </c>
      <c r="D117" s="83">
        <v>261</v>
      </c>
      <c r="E117" s="75" t="s">
        <v>143</v>
      </c>
      <c r="F117" s="62">
        <v>1889.17</v>
      </c>
      <c r="G117" s="63">
        <f t="shared" si="15"/>
        <v>7900508.9400000004</v>
      </c>
      <c r="H117" s="63">
        <v>302.36770000000001</v>
      </c>
      <c r="I117" s="63">
        <f t="shared" si="16"/>
        <v>709354.62</v>
      </c>
      <c r="J117" s="63">
        <v>355.30520000000001</v>
      </c>
      <c r="K117" s="63">
        <f t="shared" si="17"/>
        <v>761063.74</v>
      </c>
      <c r="L117" s="63">
        <v>35.395399999999995</v>
      </c>
      <c r="M117" s="63">
        <f t="shared" si="18"/>
        <v>28882.65</v>
      </c>
      <c r="N117" s="64">
        <f t="shared" si="19"/>
        <v>9399809.9500000011</v>
      </c>
      <c r="O117" s="65">
        <v>3634067</v>
      </c>
      <c r="P117" s="66">
        <v>3116885745.8888898</v>
      </c>
      <c r="Q117" s="67">
        <f t="shared" si="20"/>
        <v>10308262.906021012</v>
      </c>
      <c r="R117" s="68">
        <v>0</v>
      </c>
      <c r="S117" s="69">
        <f t="shared" si="21"/>
        <v>5765742.9500000011</v>
      </c>
      <c r="T117" s="76">
        <v>4638369.1900000004</v>
      </c>
      <c r="U117" s="67">
        <f t="shared" si="22"/>
        <v>4823903.9576000003</v>
      </c>
      <c r="V117" s="64">
        <f t="shared" si="23"/>
        <v>0</v>
      </c>
      <c r="W117" s="71">
        <f t="shared" si="24"/>
        <v>5765742.9500000002</v>
      </c>
      <c r="X117" s="72"/>
      <c r="Y117" s="73">
        <f t="shared" si="13"/>
        <v>9399809.9499999993</v>
      </c>
      <c r="Z117" s="74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</row>
    <row r="118" spans="1:49" s="77" customFormat="1" ht="12.75" x14ac:dyDescent="0.2">
      <c r="A118" s="82">
        <f>'[4]EOY Data FY22-23'!A116</f>
        <v>263</v>
      </c>
      <c r="B118" s="77" t="str">
        <f>'[4]EOY Data FY22-23'!B116</f>
        <v>Hopkinton</v>
      </c>
      <c r="C118" s="77" t="b">
        <f t="shared" si="14"/>
        <v>1</v>
      </c>
      <c r="D118" s="83">
        <v>263</v>
      </c>
      <c r="E118" s="75" t="s">
        <v>144</v>
      </c>
      <c r="F118" s="62">
        <v>898.94</v>
      </c>
      <c r="G118" s="63">
        <f t="shared" si="15"/>
        <v>3759367.08</v>
      </c>
      <c r="H118" s="63">
        <v>64.918399999999991</v>
      </c>
      <c r="I118" s="63">
        <f t="shared" si="16"/>
        <v>152298.57</v>
      </c>
      <c r="J118" s="63">
        <v>173.16919999999999</v>
      </c>
      <c r="K118" s="63">
        <f t="shared" si="17"/>
        <v>370928.43</v>
      </c>
      <c r="L118" s="63">
        <v>0</v>
      </c>
      <c r="M118" s="63">
        <f t="shared" si="18"/>
        <v>0</v>
      </c>
      <c r="N118" s="64">
        <f t="shared" si="19"/>
        <v>4282594.08</v>
      </c>
      <c r="O118" s="65">
        <v>1379519</v>
      </c>
      <c r="P118" s="66">
        <v>1173487938.5947101</v>
      </c>
      <c r="Q118" s="67">
        <f t="shared" si="20"/>
        <v>18076353.369687334</v>
      </c>
      <c r="R118" s="68">
        <v>0</v>
      </c>
      <c r="S118" s="69">
        <f t="shared" si="21"/>
        <v>2903075.08</v>
      </c>
      <c r="T118" s="76">
        <v>2607876.7599999998</v>
      </c>
      <c r="U118" s="67">
        <f t="shared" si="22"/>
        <v>2712191.8303999999</v>
      </c>
      <c r="V118" s="64">
        <f t="shared" si="23"/>
        <v>0</v>
      </c>
      <c r="W118" s="71">
        <f t="shared" si="24"/>
        <v>2903075.08</v>
      </c>
      <c r="X118" s="72"/>
      <c r="Y118" s="73">
        <f t="shared" si="13"/>
        <v>4282594.08</v>
      </c>
      <c r="Z118" s="74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</row>
    <row r="119" spans="1:49" s="77" customFormat="1" ht="12.75" x14ac:dyDescent="0.2">
      <c r="A119" s="82">
        <f>'[4]EOY Data FY22-23'!A117</f>
        <v>267</v>
      </c>
      <c r="B119" s="77" t="str">
        <f>'[4]EOY Data FY22-23'!B117</f>
        <v>Hudson</v>
      </c>
      <c r="C119" s="77" t="b">
        <f t="shared" si="14"/>
        <v>1</v>
      </c>
      <c r="D119" s="83">
        <v>267</v>
      </c>
      <c r="E119" s="75" t="s">
        <v>145</v>
      </c>
      <c r="F119" s="62">
        <v>2908.07</v>
      </c>
      <c r="G119" s="63">
        <f t="shared" si="15"/>
        <v>12161548.74</v>
      </c>
      <c r="H119" s="63">
        <v>509</v>
      </c>
      <c r="I119" s="63">
        <f t="shared" si="16"/>
        <v>1194114</v>
      </c>
      <c r="J119" s="63">
        <v>479.70250000000004</v>
      </c>
      <c r="K119" s="63">
        <f t="shared" si="17"/>
        <v>1027522.76</v>
      </c>
      <c r="L119" s="63">
        <v>55.494499999999995</v>
      </c>
      <c r="M119" s="63">
        <f t="shared" si="18"/>
        <v>45283.51</v>
      </c>
      <c r="N119" s="64">
        <f t="shared" si="19"/>
        <v>14428469.01</v>
      </c>
      <c r="O119" s="65">
        <v>6000939</v>
      </c>
      <c r="P119" s="66">
        <v>5117302853.0234499</v>
      </c>
      <c r="Q119" s="67">
        <f t="shared" si="20"/>
        <v>10053640.18275727</v>
      </c>
      <c r="R119" s="68">
        <v>0</v>
      </c>
      <c r="S119" s="69">
        <f t="shared" si="21"/>
        <v>8427530.0099999998</v>
      </c>
      <c r="T119" s="76">
        <v>7331854.6500000004</v>
      </c>
      <c r="U119" s="67">
        <f t="shared" si="22"/>
        <v>7625128.8360000011</v>
      </c>
      <c r="V119" s="64">
        <f t="shared" si="23"/>
        <v>0</v>
      </c>
      <c r="W119" s="71">
        <f t="shared" si="24"/>
        <v>8427530.0099999998</v>
      </c>
      <c r="X119" s="72"/>
      <c r="Y119" s="73">
        <f t="shared" si="13"/>
        <v>14428469.01</v>
      </c>
      <c r="Z119" s="74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</row>
    <row r="120" spans="1:49" s="77" customFormat="1" ht="12.75" x14ac:dyDescent="0.2">
      <c r="A120" s="82">
        <f>'[4]EOY Data FY22-23'!A118</f>
        <v>271</v>
      </c>
      <c r="B120" s="77" t="str">
        <f>'[4]EOY Data FY22-23'!B118</f>
        <v>Jackson</v>
      </c>
      <c r="C120" s="77" t="b">
        <f t="shared" si="14"/>
        <v>1</v>
      </c>
      <c r="D120" s="83">
        <v>271</v>
      </c>
      <c r="E120" s="75" t="s">
        <v>146</v>
      </c>
      <c r="F120" s="62">
        <v>63.03</v>
      </c>
      <c r="G120" s="63">
        <f t="shared" si="15"/>
        <v>263591.46000000002</v>
      </c>
      <c r="H120" s="63">
        <v>11</v>
      </c>
      <c r="I120" s="63">
        <f t="shared" si="16"/>
        <v>25806</v>
      </c>
      <c r="J120" s="63">
        <v>17.772200000000002</v>
      </c>
      <c r="K120" s="63">
        <f t="shared" si="17"/>
        <v>38068.050000000003</v>
      </c>
      <c r="L120" s="63">
        <v>0.1555</v>
      </c>
      <c r="M120" s="63">
        <f t="shared" si="18"/>
        <v>126.89</v>
      </c>
      <c r="N120" s="64">
        <f t="shared" si="19"/>
        <v>327592.40000000002</v>
      </c>
      <c r="O120" s="65">
        <v>877967</v>
      </c>
      <c r="P120" s="66">
        <v>724807675.46142495</v>
      </c>
      <c r="Q120" s="67">
        <f t="shared" si="20"/>
        <v>65891606.860129543</v>
      </c>
      <c r="R120" s="68">
        <v>0</v>
      </c>
      <c r="S120" s="69">
        <f t="shared" si="21"/>
        <v>0</v>
      </c>
      <c r="T120" s="76">
        <v>0</v>
      </c>
      <c r="U120" s="67">
        <f t="shared" si="22"/>
        <v>0</v>
      </c>
      <c r="V120" s="64">
        <f t="shared" si="23"/>
        <v>0</v>
      </c>
      <c r="W120" s="71">
        <f t="shared" si="24"/>
        <v>0</v>
      </c>
      <c r="X120" s="72"/>
      <c r="Y120" s="73">
        <f t="shared" si="13"/>
        <v>877967</v>
      </c>
      <c r="Z120" s="74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</row>
    <row r="121" spans="1:49" s="77" customFormat="1" ht="12.75" x14ac:dyDescent="0.2">
      <c r="A121" s="82">
        <f>'[4]EOY Data FY22-23'!A119</f>
        <v>273</v>
      </c>
      <c r="B121" s="77" t="str">
        <f>'[4]EOY Data FY22-23'!B119</f>
        <v>Jaffrey</v>
      </c>
      <c r="C121" s="77" t="b">
        <f t="shared" si="14"/>
        <v>1</v>
      </c>
      <c r="D121" s="83">
        <v>273</v>
      </c>
      <c r="E121" s="75" t="s">
        <v>147</v>
      </c>
      <c r="F121" s="62">
        <v>617.69000000000005</v>
      </c>
      <c r="G121" s="63">
        <f t="shared" si="15"/>
        <v>2583179.58</v>
      </c>
      <c r="H121" s="63">
        <v>225</v>
      </c>
      <c r="I121" s="63">
        <f t="shared" si="16"/>
        <v>527850</v>
      </c>
      <c r="J121" s="63">
        <v>148.25710000000001</v>
      </c>
      <c r="K121" s="63">
        <f t="shared" si="17"/>
        <v>317566.71000000002</v>
      </c>
      <c r="L121" s="63">
        <v>3.9942000000000002</v>
      </c>
      <c r="M121" s="63">
        <f t="shared" si="18"/>
        <v>3259.27</v>
      </c>
      <c r="N121" s="64">
        <f t="shared" si="19"/>
        <v>3431855.56</v>
      </c>
      <c r="O121" s="65">
        <v>1050687</v>
      </c>
      <c r="P121" s="66">
        <v>876345790.34174597</v>
      </c>
      <c r="Q121" s="67">
        <f t="shared" si="20"/>
        <v>3894870.1792966486</v>
      </c>
      <c r="R121" s="68">
        <v>1085202.156419032</v>
      </c>
      <c r="S121" s="69">
        <f t="shared" si="21"/>
        <v>3466370.7164190318</v>
      </c>
      <c r="T121" s="76">
        <v>3402627.18</v>
      </c>
      <c r="U121" s="67">
        <f t="shared" si="22"/>
        <v>3538732.2672000001</v>
      </c>
      <c r="V121" s="64">
        <f t="shared" si="23"/>
        <v>72361.550780968275</v>
      </c>
      <c r="W121" s="71">
        <f t="shared" si="24"/>
        <v>3538732.27</v>
      </c>
      <c r="X121" s="72"/>
      <c r="Y121" s="73">
        <f t="shared" si="13"/>
        <v>4589419.2699999996</v>
      </c>
      <c r="Z121" s="74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</row>
    <row r="122" spans="1:49" s="77" customFormat="1" ht="12.75" x14ac:dyDescent="0.2">
      <c r="A122" s="82">
        <f>'[4]EOY Data FY22-23'!A120</f>
        <v>275</v>
      </c>
      <c r="B122" s="77" t="str">
        <f>'[4]EOY Data FY22-23'!B120</f>
        <v>Jefferson</v>
      </c>
      <c r="C122" s="77" t="b">
        <f t="shared" si="14"/>
        <v>1</v>
      </c>
      <c r="D122" s="83">
        <v>275</v>
      </c>
      <c r="E122" s="75" t="s">
        <v>148</v>
      </c>
      <c r="F122" s="62">
        <v>98.24</v>
      </c>
      <c r="G122" s="63">
        <f t="shared" si="15"/>
        <v>410839.68</v>
      </c>
      <c r="H122" s="63">
        <v>47</v>
      </c>
      <c r="I122" s="63">
        <f t="shared" si="16"/>
        <v>110262</v>
      </c>
      <c r="J122" s="63">
        <v>14</v>
      </c>
      <c r="K122" s="63">
        <f t="shared" si="17"/>
        <v>29988</v>
      </c>
      <c r="L122" s="63">
        <v>0</v>
      </c>
      <c r="M122" s="63">
        <f t="shared" si="18"/>
        <v>0</v>
      </c>
      <c r="N122" s="64">
        <f t="shared" si="19"/>
        <v>551089.67999999993</v>
      </c>
      <c r="O122" s="65">
        <v>231689</v>
      </c>
      <c r="P122" s="66">
        <v>201090355.563752</v>
      </c>
      <c r="Q122" s="67">
        <f t="shared" si="20"/>
        <v>4278518.2034840854</v>
      </c>
      <c r="R122" s="68">
        <v>196033.19554162154</v>
      </c>
      <c r="S122" s="69">
        <f t="shared" si="21"/>
        <v>515433.87554162147</v>
      </c>
      <c r="T122" s="76">
        <v>543176.12</v>
      </c>
      <c r="U122" s="67">
        <f t="shared" si="22"/>
        <v>564903.16480000003</v>
      </c>
      <c r="V122" s="64">
        <f t="shared" si="23"/>
        <v>49469.289258378558</v>
      </c>
      <c r="W122" s="71">
        <f t="shared" si="24"/>
        <v>564903.16</v>
      </c>
      <c r="X122" s="72"/>
      <c r="Y122" s="73">
        <f t="shared" si="13"/>
        <v>796592.16</v>
      </c>
      <c r="Z122" s="74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</row>
    <row r="123" spans="1:49" s="77" customFormat="1" ht="12.75" x14ac:dyDescent="0.2">
      <c r="A123" s="82">
        <f>'[4]EOY Data FY22-23'!A121</f>
        <v>279</v>
      </c>
      <c r="B123" s="77" t="str">
        <f>'[4]EOY Data FY22-23'!B121</f>
        <v>Keene</v>
      </c>
      <c r="C123" s="77" t="b">
        <f t="shared" si="14"/>
        <v>1</v>
      </c>
      <c r="D123" s="83">
        <v>279</v>
      </c>
      <c r="E123" s="75" t="s">
        <v>149</v>
      </c>
      <c r="F123" s="62">
        <v>2265.62</v>
      </c>
      <c r="G123" s="63">
        <f t="shared" si="15"/>
        <v>9474822.8399999999</v>
      </c>
      <c r="H123" s="63">
        <v>861.65</v>
      </c>
      <c r="I123" s="63">
        <f t="shared" si="16"/>
        <v>2021430.9</v>
      </c>
      <c r="J123" s="63">
        <v>468.48040000000003</v>
      </c>
      <c r="K123" s="63">
        <f t="shared" si="17"/>
        <v>1003485.02</v>
      </c>
      <c r="L123" s="63">
        <v>43.335400000000007</v>
      </c>
      <c r="M123" s="63">
        <f t="shared" si="18"/>
        <v>35361.69</v>
      </c>
      <c r="N123" s="64">
        <f t="shared" si="19"/>
        <v>12535100.449999999</v>
      </c>
      <c r="O123" s="65">
        <v>3282162</v>
      </c>
      <c r="P123" s="66">
        <v>2836839864.7356801</v>
      </c>
      <c r="Q123" s="67">
        <f t="shared" si="20"/>
        <v>3292334.317571729</v>
      </c>
      <c r="R123" s="68">
        <v>5038439.4899493437</v>
      </c>
      <c r="S123" s="69">
        <f t="shared" si="21"/>
        <v>14291377.939949343</v>
      </c>
      <c r="T123" s="76">
        <v>12465382.74</v>
      </c>
      <c r="U123" s="67">
        <f t="shared" si="22"/>
        <v>12963998.049600001</v>
      </c>
      <c r="V123" s="64">
        <f t="shared" si="23"/>
        <v>0</v>
      </c>
      <c r="W123" s="71">
        <f t="shared" si="24"/>
        <v>14291377.939999999</v>
      </c>
      <c r="X123" s="72"/>
      <c r="Y123" s="73">
        <f t="shared" si="13"/>
        <v>17573539.939999998</v>
      </c>
      <c r="Z123" s="74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</row>
    <row r="124" spans="1:49" s="77" customFormat="1" ht="12.75" x14ac:dyDescent="0.2">
      <c r="A124" s="82">
        <f>'[4]EOY Data FY22-23'!A122</f>
        <v>281</v>
      </c>
      <c r="B124" s="77" t="str">
        <f>'[4]EOY Data FY22-23'!B122</f>
        <v>Kensington</v>
      </c>
      <c r="C124" s="77" t="b">
        <f t="shared" si="14"/>
        <v>1</v>
      </c>
      <c r="D124" s="83">
        <v>281</v>
      </c>
      <c r="E124" s="75" t="s">
        <v>150</v>
      </c>
      <c r="F124" s="62">
        <v>268</v>
      </c>
      <c r="G124" s="63">
        <f t="shared" si="15"/>
        <v>1120776</v>
      </c>
      <c r="H124" s="63">
        <v>38.366599999999998</v>
      </c>
      <c r="I124" s="63">
        <f t="shared" si="16"/>
        <v>90008.04</v>
      </c>
      <c r="J124" s="63">
        <v>49.903399999999998</v>
      </c>
      <c r="K124" s="63">
        <f t="shared" si="17"/>
        <v>106893.08</v>
      </c>
      <c r="L124" s="63">
        <v>0</v>
      </c>
      <c r="M124" s="63">
        <f t="shared" si="18"/>
        <v>0</v>
      </c>
      <c r="N124" s="64">
        <f t="shared" si="19"/>
        <v>1317677.1200000001</v>
      </c>
      <c r="O124" s="65">
        <v>696583</v>
      </c>
      <c r="P124" s="66">
        <v>598536461.99994004</v>
      </c>
      <c r="Q124" s="67">
        <f t="shared" si="20"/>
        <v>15600456.178028287</v>
      </c>
      <c r="R124" s="68">
        <v>0</v>
      </c>
      <c r="S124" s="69">
        <f t="shared" si="21"/>
        <v>621094.12000000011</v>
      </c>
      <c r="T124" s="76">
        <v>435832.84</v>
      </c>
      <c r="U124" s="67">
        <f t="shared" si="22"/>
        <v>453266.15360000002</v>
      </c>
      <c r="V124" s="64">
        <f t="shared" si="23"/>
        <v>0</v>
      </c>
      <c r="W124" s="71">
        <f t="shared" si="24"/>
        <v>621094.12</v>
      </c>
      <c r="X124" s="72"/>
      <c r="Y124" s="73">
        <f t="shared" si="13"/>
        <v>1317677.1200000001</v>
      </c>
      <c r="Z124" s="74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</row>
    <row r="125" spans="1:49" s="77" customFormat="1" ht="12.75" x14ac:dyDescent="0.2">
      <c r="A125" s="82">
        <f>'[4]EOY Data FY22-23'!A123</f>
        <v>283</v>
      </c>
      <c r="B125" s="77" t="str">
        <f>'[4]EOY Data FY22-23'!B123</f>
        <v>Kingston</v>
      </c>
      <c r="C125" s="77" t="b">
        <f t="shared" si="14"/>
        <v>1</v>
      </c>
      <c r="D125" s="83">
        <v>283</v>
      </c>
      <c r="E125" s="75" t="s">
        <v>151</v>
      </c>
      <c r="F125" s="62">
        <v>614.25</v>
      </c>
      <c r="G125" s="63">
        <f t="shared" si="15"/>
        <v>2568793.5</v>
      </c>
      <c r="H125" s="63">
        <v>76.088099999999997</v>
      </c>
      <c r="I125" s="63">
        <f t="shared" si="16"/>
        <v>178502.68</v>
      </c>
      <c r="J125" s="63">
        <v>175.62359999999998</v>
      </c>
      <c r="K125" s="63">
        <f t="shared" si="17"/>
        <v>376185.75</v>
      </c>
      <c r="L125" s="63">
        <v>8</v>
      </c>
      <c r="M125" s="63">
        <f t="shared" si="18"/>
        <v>6528</v>
      </c>
      <c r="N125" s="64">
        <f t="shared" si="19"/>
        <v>3130009.93</v>
      </c>
      <c r="O125" s="65">
        <v>1624442</v>
      </c>
      <c r="P125" s="66">
        <v>1402112423.04287</v>
      </c>
      <c r="Q125" s="67">
        <f t="shared" si="20"/>
        <v>18427486.335483078</v>
      </c>
      <c r="R125" s="68">
        <v>0</v>
      </c>
      <c r="S125" s="69">
        <f t="shared" si="21"/>
        <v>1505567.9300000002</v>
      </c>
      <c r="T125" s="76">
        <v>1310678.6499999999</v>
      </c>
      <c r="U125" s="67">
        <f t="shared" si="22"/>
        <v>1363105.7959999999</v>
      </c>
      <c r="V125" s="64">
        <f t="shared" si="23"/>
        <v>0</v>
      </c>
      <c r="W125" s="71">
        <f t="shared" si="24"/>
        <v>1505567.93</v>
      </c>
      <c r="X125" s="72"/>
      <c r="Y125" s="73">
        <f t="shared" si="13"/>
        <v>3130009.9299999997</v>
      </c>
      <c r="Z125" s="74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</row>
    <row r="126" spans="1:49" s="77" customFormat="1" ht="12.75" x14ac:dyDescent="0.2">
      <c r="A126" s="82">
        <f>'[4]EOY Data FY22-23'!A124</f>
        <v>285</v>
      </c>
      <c r="B126" s="77" t="str">
        <f>'[4]EOY Data FY22-23'!B124</f>
        <v>Laconia</v>
      </c>
      <c r="C126" s="77" t="b">
        <f t="shared" si="14"/>
        <v>1</v>
      </c>
      <c r="D126" s="83">
        <v>285</v>
      </c>
      <c r="E126" s="75" t="s">
        <v>152</v>
      </c>
      <c r="F126" s="62">
        <v>1756.05</v>
      </c>
      <c r="G126" s="63">
        <f t="shared" si="15"/>
        <v>7343801.0999999996</v>
      </c>
      <c r="H126" s="63">
        <v>897.56510000000003</v>
      </c>
      <c r="I126" s="63">
        <f t="shared" si="16"/>
        <v>2105687.7200000002</v>
      </c>
      <c r="J126" s="63">
        <v>417.11200000000002</v>
      </c>
      <c r="K126" s="63">
        <f t="shared" si="17"/>
        <v>893453.9</v>
      </c>
      <c r="L126" s="63">
        <v>17.653600000000001</v>
      </c>
      <c r="M126" s="63">
        <f t="shared" si="18"/>
        <v>14405.34</v>
      </c>
      <c r="N126" s="64">
        <f t="shared" si="19"/>
        <v>10357348.060000001</v>
      </c>
      <c r="O126" s="65">
        <v>4974898</v>
      </c>
      <c r="P126" s="66">
        <v>4152773342.8461499</v>
      </c>
      <c r="Q126" s="67">
        <f t="shared" si="20"/>
        <v>4626709.9097838691</v>
      </c>
      <c r="R126" s="68">
        <v>3212379.347601546</v>
      </c>
      <c r="S126" s="69">
        <f t="shared" si="21"/>
        <v>8594829.4076015465</v>
      </c>
      <c r="T126" s="76">
        <v>6899479.79</v>
      </c>
      <c r="U126" s="67">
        <f t="shared" si="22"/>
        <v>7175458.9816000005</v>
      </c>
      <c r="V126" s="64">
        <f t="shared" si="23"/>
        <v>0</v>
      </c>
      <c r="W126" s="71">
        <f t="shared" si="24"/>
        <v>8594829.4100000001</v>
      </c>
      <c r="X126" s="72"/>
      <c r="Y126" s="73">
        <f t="shared" si="13"/>
        <v>13569727.41</v>
      </c>
      <c r="Z126" s="74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</row>
    <row r="127" spans="1:49" s="77" customFormat="1" ht="12.75" x14ac:dyDescent="0.2">
      <c r="A127" s="82">
        <f>'[4]EOY Data FY22-23'!A125</f>
        <v>287</v>
      </c>
      <c r="B127" s="77" t="str">
        <f>'[4]EOY Data FY22-23'!B125</f>
        <v>Lancaster</v>
      </c>
      <c r="C127" s="77" t="b">
        <f t="shared" si="14"/>
        <v>1</v>
      </c>
      <c r="D127" s="83">
        <v>287</v>
      </c>
      <c r="E127" s="75" t="s">
        <v>153</v>
      </c>
      <c r="F127" s="62">
        <v>381.64</v>
      </c>
      <c r="G127" s="63">
        <f t="shared" si="15"/>
        <v>1596018.48</v>
      </c>
      <c r="H127" s="63">
        <v>177.46</v>
      </c>
      <c r="I127" s="63">
        <f t="shared" si="16"/>
        <v>416321.16</v>
      </c>
      <c r="J127" s="63">
        <v>101.78399999999999</v>
      </c>
      <c r="K127" s="63">
        <f t="shared" si="17"/>
        <v>218021.33</v>
      </c>
      <c r="L127" s="63">
        <v>2.92</v>
      </c>
      <c r="M127" s="63">
        <f t="shared" si="18"/>
        <v>2382.7199999999998</v>
      </c>
      <c r="N127" s="64">
        <f t="shared" si="19"/>
        <v>2232743.69</v>
      </c>
      <c r="O127" s="65">
        <v>491905</v>
      </c>
      <c r="P127" s="66">
        <v>424745699.692702</v>
      </c>
      <c r="Q127" s="67">
        <f t="shared" si="20"/>
        <v>2393472.8935687025</v>
      </c>
      <c r="R127" s="68">
        <v>1308855.5345224068</v>
      </c>
      <c r="S127" s="69">
        <f t="shared" si="21"/>
        <v>3049694.2245224067</v>
      </c>
      <c r="T127" s="76">
        <v>3641005.94</v>
      </c>
      <c r="U127" s="67">
        <f t="shared" si="22"/>
        <v>3786646.1776000001</v>
      </c>
      <c r="V127" s="64">
        <f t="shared" si="23"/>
        <v>736951.95307759335</v>
      </c>
      <c r="W127" s="71">
        <f t="shared" si="24"/>
        <v>3786646.18</v>
      </c>
      <c r="X127" s="72"/>
      <c r="Y127" s="73">
        <f t="shared" si="13"/>
        <v>4278551.18</v>
      </c>
      <c r="Z127" s="74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</row>
    <row r="128" spans="1:49" s="77" customFormat="1" ht="12.75" x14ac:dyDescent="0.2">
      <c r="A128" s="82">
        <f>'[4]EOY Data FY22-23'!A126</f>
        <v>291</v>
      </c>
      <c r="B128" s="77" t="str">
        <f>'[4]EOY Data FY22-23'!B126</f>
        <v>Landaff</v>
      </c>
      <c r="C128" s="77" t="b">
        <f t="shared" si="14"/>
        <v>1</v>
      </c>
      <c r="D128" s="83">
        <v>291</v>
      </c>
      <c r="E128" s="75" t="s">
        <v>154</v>
      </c>
      <c r="F128" s="62">
        <v>37</v>
      </c>
      <c r="G128" s="63">
        <f t="shared" si="15"/>
        <v>154734</v>
      </c>
      <c r="H128" s="63">
        <v>10</v>
      </c>
      <c r="I128" s="63">
        <f t="shared" si="16"/>
        <v>23460</v>
      </c>
      <c r="J128" s="63">
        <v>7</v>
      </c>
      <c r="K128" s="63">
        <f t="shared" si="17"/>
        <v>14994</v>
      </c>
      <c r="L128" s="63">
        <v>0</v>
      </c>
      <c r="M128" s="63">
        <f t="shared" si="18"/>
        <v>0</v>
      </c>
      <c r="N128" s="64">
        <f t="shared" si="19"/>
        <v>193188</v>
      </c>
      <c r="O128" s="65">
        <v>98677</v>
      </c>
      <c r="P128" s="66">
        <v>83471838.078430995</v>
      </c>
      <c r="Q128" s="67">
        <f t="shared" si="20"/>
        <v>8347183.8078430993</v>
      </c>
      <c r="R128" s="68">
        <v>0</v>
      </c>
      <c r="S128" s="69">
        <f t="shared" si="21"/>
        <v>94511</v>
      </c>
      <c r="T128" s="76">
        <v>135073.31</v>
      </c>
      <c r="U128" s="67">
        <f t="shared" si="22"/>
        <v>140476.24239999999</v>
      </c>
      <c r="V128" s="64">
        <f t="shared" si="23"/>
        <v>45965.242399999988</v>
      </c>
      <c r="W128" s="71">
        <f t="shared" si="24"/>
        <v>140476.24</v>
      </c>
      <c r="X128" s="72"/>
      <c r="Y128" s="73">
        <f t="shared" si="13"/>
        <v>239153.24</v>
      </c>
      <c r="Z128" s="74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</row>
    <row r="129" spans="1:49" s="77" customFormat="1" ht="12.75" x14ac:dyDescent="0.2">
      <c r="A129" s="82">
        <f>'[4]EOY Data FY22-23'!A127</f>
        <v>293</v>
      </c>
      <c r="B129" s="77" t="str">
        <f>'[4]EOY Data FY22-23'!B127</f>
        <v>Langdon</v>
      </c>
      <c r="C129" s="77" t="b">
        <f t="shared" si="14"/>
        <v>1</v>
      </c>
      <c r="D129" s="83">
        <v>293</v>
      </c>
      <c r="E129" s="75" t="s">
        <v>155</v>
      </c>
      <c r="F129" s="62">
        <v>68</v>
      </c>
      <c r="G129" s="63">
        <f t="shared" si="15"/>
        <v>284376</v>
      </c>
      <c r="H129" s="63">
        <v>19</v>
      </c>
      <c r="I129" s="63">
        <f t="shared" si="16"/>
        <v>44574</v>
      </c>
      <c r="J129" s="63">
        <v>10.783300000000001</v>
      </c>
      <c r="K129" s="63">
        <f t="shared" si="17"/>
        <v>23097.83</v>
      </c>
      <c r="L129" s="63">
        <v>0</v>
      </c>
      <c r="M129" s="63">
        <f t="shared" si="18"/>
        <v>0</v>
      </c>
      <c r="N129" s="64">
        <f t="shared" si="19"/>
        <v>352047.83</v>
      </c>
      <c r="O129" s="65">
        <v>101002</v>
      </c>
      <c r="P129" s="66">
        <v>85064876.212544397</v>
      </c>
      <c r="Q129" s="67">
        <f t="shared" si="20"/>
        <v>4477098.7480286527</v>
      </c>
      <c r="R129" s="68">
        <v>72833.310438674511</v>
      </c>
      <c r="S129" s="69">
        <f t="shared" si="21"/>
        <v>323879.14043867454</v>
      </c>
      <c r="T129" s="76">
        <v>378373.62</v>
      </c>
      <c r="U129" s="67">
        <f t="shared" si="22"/>
        <v>393508.56479999999</v>
      </c>
      <c r="V129" s="64">
        <f t="shared" si="23"/>
        <v>69629.424361325451</v>
      </c>
      <c r="W129" s="71">
        <f t="shared" si="24"/>
        <v>393508.56</v>
      </c>
      <c r="X129" s="72"/>
      <c r="Y129" s="73">
        <f t="shared" si="13"/>
        <v>494510.56</v>
      </c>
      <c r="Z129" s="74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</row>
    <row r="130" spans="1:49" s="77" customFormat="1" ht="12.75" x14ac:dyDescent="0.2">
      <c r="A130" s="82">
        <f>'[4]EOY Data FY22-23'!A128</f>
        <v>295</v>
      </c>
      <c r="B130" s="77" t="str">
        <f>'[4]EOY Data FY22-23'!B128</f>
        <v>Lebanon</v>
      </c>
      <c r="C130" s="77" t="b">
        <f t="shared" si="14"/>
        <v>1</v>
      </c>
      <c r="D130" s="83">
        <v>295</v>
      </c>
      <c r="E130" s="75" t="s">
        <v>156</v>
      </c>
      <c r="F130" s="62">
        <v>1304.71</v>
      </c>
      <c r="G130" s="63">
        <f t="shared" si="15"/>
        <v>5456297.2199999997</v>
      </c>
      <c r="H130" s="63">
        <v>278.24</v>
      </c>
      <c r="I130" s="63">
        <f t="shared" si="16"/>
        <v>652751.04</v>
      </c>
      <c r="J130" s="63">
        <v>221.96809999999999</v>
      </c>
      <c r="K130" s="63">
        <f t="shared" si="17"/>
        <v>475455.67</v>
      </c>
      <c r="L130" s="63">
        <v>50.149000000000001</v>
      </c>
      <c r="M130" s="63">
        <f t="shared" si="18"/>
        <v>40921.58</v>
      </c>
      <c r="N130" s="64">
        <f t="shared" si="19"/>
        <v>6625425.5099999998</v>
      </c>
      <c r="O130" s="65">
        <v>3887760</v>
      </c>
      <c r="P130" s="66">
        <v>3331429382.1626</v>
      </c>
      <c r="Q130" s="67">
        <f t="shared" si="20"/>
        <v>11973222.33382188</v>
      </c>
      <c r="R130" s="68">
        <v>0</v>
      </c>
      <c r="S130" s="69">
        <f t="shared" si="21"/>
        <v>2737665.51</v>
      </c>
      <c r="T130" s="76">
        <v>3197054.2</v>
      </c>
      <c r="U130" s="67">
        <f t="shared" si="22"/>
        <v>3324936.3680000002</v>
      </c>
      <c r="V130" s="64">
        <f t="shared" si="23"/>
        <v>587270.85800000047</v>
      </c>
      <c r="W130" s="71">
        <f t="shared" si="24"/>
        <v>3324936.37</v>
      </c>
      <c r="X130" s="72"/>
      <c r="Y130" s="73">
        <f t="shared" si="13"/>
        <v>7212696.3700000001</v>
      </c>
      <c r="Z130" s="74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</row>
    <row r="131" spans="1:49" s="77" customFormat="1" ht="12.75" x14ac:dyDescent="0.2">
      <c r="A131" s="82">
        <f>'[4]EOY Data FY22-23'!A129</f>
        <v>297</v>
      </c>
      <c r="B131" s="77" t="str">
        <f>'[4]EOY Data FY22-23'!B129</f>
        <v>Lee</v>
      </c>
      <c r="C131" s="77" t="b">
        <f t="shared" si="14"/>
        <v>1</v>
      </c>
      <c r="D131" s="83">
        <v>297</v>
      </c>
      <c r="E131" s="75" t="s">
        <v>157</v>
      </c>
      <c r="F131" s="62">
        <v>695.29</v>
      </c>
      <c r="G131" s="63">
        <f t="shared" si="15"/>
        <v>2907702.78</v>
      </c>
      <c r="H131" s="63">
        <v>103.2505</v>
      </c>
      <c r="I131" s="63">
        <f t="shared" si="16"/>
        <v>242225.67</v>
      </c>
      <c r="J131" s="63">
        <v>141.7637</v>
      </c>
      <c r="K131" s="63">
        <f t="shared" si="17"/>
        <v>303657.84999999998</v>
      </c>
      <c r="L131" s="63">
        <v>7.4972000000000003</v>
      </c>
      <c r="M131" s="63">
        <f t="shared" si="18"/>
        <v>6117.72</v>
      </c>
      <c r="N131" s="64">
        <f t="shared" si="19"/>
        <v>3459704.02</v>
      </c>
      <c r="O131" s="65">
        <v>1107028</v>
      </c>
      <c r="P131" s="66">
        <v>926583074.259745</v>
      </c>
      <c r="Q131" s="67">
        <f t="shared" si="20"/>
        <v>8974126.7525072023</v>
      </c>
      <c r="R131" s="68">
        <v>0</v>
      </c>
      <c r="S131" s="69">
        <f t="shared" si="21"/>
        <v>2352676.02</v>
      </c>
      <c r="T131" s="76">
        <v>2747730.72</v>
      </c>
      <c r="U131" s="67">
        <f t="shared" si="22"/>
        <v>2857639.9488000004</v>
      </c>
      <c r="V131" s="64">
        <f t="shared" si="23"/>
        <v>504963.92880000034</v>
      </c>
      <c r="W131" s="71">
        <f t="shared" si="24"/>
        <v>2857639.95</v>
      </c>
      <c r="X131" s="72"/>
      <c r="Y131" s="73">
        <f t="shared" si="13"/>
        <v>3964667.95</v>
      </c>
      <c r="Z131" s="74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</row>
    <row r="132" spans="1:49" s="77" customFormat="1" ht="12.75" x14ac:dyDescent="0.2">
      <c r="A132" s="82">
        <f>'[4]EOY Data FY22-23'!A130</f>
        <v>299</v>
      </c>
      <c r="B132" s="77" t="str">
        <f>'[4]EOY Data FY22-23'!B130</f>
        <v>Lempster</v>
      </c>
      <c r="C132" s="77" t="b">
        <f t="shared" si="14"/>
        <v>1</v>
      </c>
      <c r="D132" s="83">
        <v>299</v>
      </c>
      <c r="E132" s="75" t="s">
        <v>158</v>
      </c>
      <c r="F132" s="62">
        <v>148.63</v>
      </c>
      <c r="G132" s="63">
        <f t="shared" si="15"/>
        <v>621570.66</v>
      </c>
      <c r="H132" s="63">
        <v>48</v>
      </c>
      <c r="I132" s="63">
        <f t="shared" si="16"/>
        <v>112608</v>
      </c>
      <c r="J132" s="63">
        <v>29.918700000000001</v>
      </c>
      <c r="K132" s="63">
        <f t="shared" si="17"/>
        <v>64085.86</v>
      </c>
      <c r="L132" s="63">
        <v>0</v>
      </c>
      <c r="M132" s="63">
        <f t="shared" si="18"/>
        <v>0</v>
      </c>
      <c r="N132" s="64">
        <f t="shared" si="19"/>
        <v>798264.52</v>
      </c>
      <c r="O132" s="65">
        <v>242001</v>
      </c>
      <c r="P132" s="66">
        <v>251907361.81201899</v>
      </c>
      <c r="Q132" s="67">
        <f t="shared" si="20"/>
        <v>5248070.0377503959</v>
      </c>
      <c r="R132" s="68">
        <v>121088.68491956769</v>
      </c>
      <c r="S132" s="69">
        <f t="shared" si="21"/>
        <v>677352.20491956768</v>
      </c>
      <c r="T132" s="76">
        <v>768408.32</v>
      </c>
      <c r="U132" s="67">
        <f t="shared" si="22"/>
        <v>799144.65279999992</v>
      </c>
      <c r="V132" s="64">
        <f t="shared" si="23"/>
        <v>121792.44788043224</v>
      </c>
      <c r="W132" s="71">
        <f t="shared" si="24"/>
        <v>799144.65</v>
      </c>
      <c r="X132" s="72"/>
      <c r="Y132" s="73">
        <f t="shared" si="13"/>
        <v>1041145.65</v>
      </c>
      <c r="Z132" s="74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</row>
    <row r="133" spans="1:49" s="77" customFormat="1" ht="12.75" x14ac:dyDescent="0.2">
      <c r="A133" s="82">
        <f>'[4]EOY Data FY22-23'!A131</f>
        <v>303</v>
      </c>
      <c r="B133" s="77" t="str">
        <f>'[4]EOY Data FY22-23'!B131</f>
        <v>Lincoln</v>
      </c>
      <c r="C133" s="77" t="b">
        <f t="shared" si="14"/>
        <v>1</v>
      </c>
      <c r="D133" s="83">
        <v>303</v>
      </c>
      <c r="E133" s="75" t="s">
        <v>159</v>
      </c>
      <c r="F133" s="62">
        <v>120.6</v>
      </c>
      <c r="G133" s="63">
        <f t="shared" si="15"/>
        <v>504349.2</v>
      </c>
      <c r="H133" s="63">
        <v>47</v>
      </c>
      <c r="I133" s="63">
        <f t="shared" si="16"/>
        <v>110262</v>
      </c>
      <c r="J133" s="63">
        <v>25.4953</v>
      </c>
      <c r="K133" s="63">
        <f t="shared" si="17"/>
        <v>54610.93</v>
      </c>
      <c r="L133" s="63">
        <v>6.1704999999999997</v>
      </c>
      <c r="M133" s="63">
        <f t="shared" si="18"/>
        <v>5035.13</v>
      </c>
      <c r="N133" s="64">
        <f t="shared" si="19"/>
        <v>674257.26</v>
      </c>
      <c r="O133" s="65">
        <v>2258613</v>
      </c>
      <c r="P133" s="66">
        <v>1876665498.54967</v>
      </c>
      <c r="Q133" s="67">
        <f t="shared" si="20"/>
        <v>39929053.160631277</v>
      </c>
      <c r="R133" s="68">
        <v>0</v>
      </c>
      <c r="S133" s="69">
        <f t="shared" si="21"/>
        <v>0</v>
      </c>
      <c r="T133" s="76">
        <v>0</v>
      </c>
      <c r="U133" s="67">
        <f t="shared" si="22"/>
        <v>0</v>
      </c>
      <c r="V133" s="64">
        <f t="shared" si="23"/>
        <v>0</v>
      </c>
      <c r="W133" s="71">
        <f t="shared" si="24"/>
        <v>0</v>
      </c>
      <c r="X133" s="72"/>
      <c r="Y133" s="73">
        <f t="shared" si="13"/>
        <v>2258613</v>
      </c>
      <c r="Z133" s="74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</row>
    <row r="134" spans="1:49" s="77" customFormat="1" ht="12.75" x14ac:dyDescent="0.2">
      <c r="A134" s="82">
        <f>'[4]EOY Data FY22-23'!A132</f>
        <v>311</v>
      </c>
      <c r="B134" s="77" t="str">
        <f>'[4]EOY Data FY22-23'!B132</f>
        <v>Lisbon</v>
      </c>
      <c r="C134" s="77" t="b">
        <f t="shared" si="14"/>
        <v>1</v>
      </c>
      <c r="D134" s="83">
        <v>311</v>
      </c>
      <c r="E134" s="75" t="s">
        <v>160</v>
      </c>
      <c r="F134" s="62">
        <v>190</v>
      </c>
      <c r="G134" s="63">
        <f t="shared" si="15"/>
        <v>794580</v>
      </c>
      <c r="H134" s="63">
        <v>97</v>
      </c>
      <c r="I134" s="63">
        <f t="shared" si="16"/>
        <v>227562</v>
      </c>
      <c r="J134" s="63">
        <v>58.895499999999998</v>
      </c>
      <c r="K134" s="63">
        <f t="shared" si="17"/>
        <v>126154.16</v>
      </c>
      <c r="L134" s="63">
        <v>0.45050000000000001</v>
      </c>
      <c r="M134" s="63">
        <f t="shared" si="18"/>
        <v>367.61</v>
      </c>
      <c r="N134" s="64">
        <f t="shared" si="19"/>
        <v>1148663.77</v>
      </c>
      <c r="O134" s="65">
        <v>197097</v>
      </c>
      <c r="P134" s="66">
        <v>167790358.77560699</v>
      </c>
      <c r="Q134" s="67">
        <f t="shared" si="20"/>
        <v>1729797.5131505874</v>
      </c>
      <c r="R134" s="68">
        <v>824863.19008146797</v>
      </c>
      <c r="S134" s="69">
        <f t="shared" si="21"/>
        <v>1776429.9600814679</v>
      </c>
      <c r="T134" s="76">
        <v>1694674.55</v>
      </c>
      <c r="U134" s="67">
        <f t="shared" si="22"/>
        <v>1762461.5320000001</v>
      </c>
      <c r="V134" s="64">
        <f t="shared" si="23"/>
        <v>0</v>
      </c>
      <c r="W134" s="71">
        <f t="shared" si="24"/>
        <v>1776429.96</v>
      </c>
      <c r="X134" s="72"/>
      <c r="Y134" s="73">
        <f t="shared" si="13"/>
        <v>1973526.96</v>
      </c>
      <c r="Z134" s="74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</row>
    <row r="135" spans="1:49" s="77" customFormat="1" ht="12.75" x14ac:dyDescent="0.2">
      <c r="A135" s="82">
        <f>'[4]EOY Data FY22-23'!A133</f>
        <v>315</v>
      </c>
      <c r="B135" s="77" t="str">
        <f>'[4]EOY Data FY22-23'!B133</f>
        <v>Litchfield</v>
      </c>
      <c r="C135" s="77" t="b">
        <f t="shared" si="14"/>
        <v>1</v>
      </c>
      <c r="D135" s="83">
        <v>315</v>
      </c>
      <c r="E135" s="75" t="s">
        <v>161</v>
      </c>
      <c r="F135" s="62">
        <v>1129.6500000000001</v>
      </c>
      <c r="G135" s="63">
        <f t="shared" si="15"/>
        <v>4724196.3</v>
      </c>
      <c r="H135" s="63">
        <v>122.83</v>
      </c>
      <c r="I135" s="63">
        <f t="shared" si="16"/>
        <v>288159.18</v>
      </c>
      <c r="J135" s="63">
        <v>225.60830000000001</v>
      </c>
      <c r="K135" s="63">
        <f t="shared" si="17"/>
        <v>483252.98</v>
      </c>
      <c r="L135" s="63">
        <v>14.3445</v>
      </c>
      <c r="M135" s="63">
        <f t="shared" si="18"/>
        <v>11705.11</v>
      </c>
      <c r="N135" s="64">
        <f t="shared" si="19"/>
        <v>5507313.5699999994</v>
      </c>
      <c r="O135" s="65">
        <v>1941855</v>
      </c>
      <c r="P135" s="66">
        <v>1667723488.17875</v>
      </c>
      <c r="Q135" s="67">
        <f t="shared" si="20"/>
        <v>13577493.187159082</v>
      </c>
      <c r="R135" s="68">
        <v>0</v>
      </c>
      <c r="S135" s="69">
        <f t="shared" si="21"/>
        <v>3565458.5699999994</v>
      </c>
      <c r="T135" s="76">
        <v>5360521.3600000003</v>
      </c>
      <c r="U135" s="67">
        <f t="shared" si="22"/>
        <v>5574942.2144000009</v>
      </c>
      <c r="V135" s="64">
        <f t="shared" si="23"/>
        <v>2009483.6444000015</v>
      </c>
      <c r="W135" s="71">
        <f t="shared" si="24"/>
        <v>5574942.21</v>
      </c>
      <c r="X135" s="72"/>
      <c r="Y135" s="73">
        <f t="shared" si="13"/>
        <v>7516797.21</v>
      </c>
      <c r="Z135" s="74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</row>
    <row r="136" spans="1:49" s="77" customFormat="1" ht="12.75" x14ac:dyDescent="0.2">
      <c r="A136" s="82">
        <f>'[4]EOY Data FY22-23'!A134</f>
        <v>317</v>
      </c>
      <c r="B136" s="77" t="str">
        <f>'[4]EOY Data FY22-23'!B134</f>
        <v>Littleton</v>
      </c>
      <c r="C136" s="77" t="b">
        <f t="shared" si="14"/>
        <v>1</v>
      </c>
      <c r="D136" s="83">
        <v>317</v>
      </c>
      <c r="E136" s="75" t="s">
        <v>162</v>
      </c>
      <c r="F136" s="62">
        <v>601.4</v>
      </c>
      <c r="G136" s="63">
        <f t="shared" si="15"/>
        <v>2515054.7999999998</v>
      </c>
      <c r="H136" s="63">
        <v>380.97</v>
      </c>
      <c r="I136" s="63">
        <f t="shared" si="16"/>
        <v>893755.62</v>
      </c>
      <c r="J136" s="63">
        <v>138.14340000000001</v>
      </c>
      <c r="K136" s="63">
        <f t="shared" si="17"/>
        <v>295903.15999999997</v>
      </c>
      <c r="L136" s="63">
        <v>34.065899999999999</v>
      </c>
      <c r="M136" s="63">
        <f t="shared" si="18"/>
        <v>27797.77</v>
      </c>
      <c r="N136" s="64">
        <f t="shared" si="19"/>
        <v>3732511.35</v>
      </c>
      <c r="O136" s="65">
        <v>1265073</v>
      </c>
      <c r="P136" s="66">
        <v>1443679147.7102599</v>
      </c>
      <c r="Q136" s="67">
        <f t="shared" si="20"/>
        <v>3789482.4991738452</v>
      </c>
      <c r="R136" s="68">
        <v>1905718.5168925584</v>
      </c>
      <c r="S136" s="69">
        <f t="shared" si="21"/>
        <v>4373156.8668925585</v>
      </c>
      <c r="T136" s="76">
        <v>4224907.1100000003</v>
      </c>
      <c r="U136" s="67">
        <f t="shared" si="22"/>
        <v>4393903.3944000006</v>
      </c>
      <c r="V136" s="64">
        <f t="shared" si="23"/>
        <v>20746.52750744205</v>
      </c>
      <c r="W136" s="71">
        <f t="shared" si="24"/>
        <v>4393903.3899999997</v>
      </c>
      <c r="X136" s="72"/>
      <c r="Y136" s="73">
        <f t="shared" ref="Y136:Y199" si="25">W136+O136</f>
        <v>5658976.3899999997</v>
      </c>
      <c r="Z136" s="74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</row>
    <row r="137" spans="1:49" s="77" customFormat="1" ht="12.75" x14ac:dyDescent="0.2">
      <c r="A137" s="82">
        <f>'[4]EOY Data FY22-23'!A135</f>
        <v>319</v>
      </c>
      <c r="B137" s="77" t="str">
        <f>'[4]EOY Data FY22-23'!B135</f>
        <v>Londonderry</v>
      </c>
      <c r="C137" s="77" t="b">
        <f t="shared" ref="C137:C200" si="26">B137=E137</f>
        <v>1</v>
      </c>
      <c r="D137" s="83">
        <v>319</v>
      </c>
      <c r="E137" s="75" t="s">
        <v>163</v>
      </c>
      <c r="F137" s="62">
        <v>3672.46</v>
      </c>
      <c r="G137" s="63">
        <f t="shared" ref="G137:G200" si="27">ROUND(F137*G$5,2)</f>
        <v>15358227.720000001</v>
      </c>
      <c r="H137" s="63">
        <v>487.65479999999997</v>
      </c>
      <c r="I137" s="63">
        <f t="shared" ref="I137:I200" si="28">IFERROR(ROUND(H137*$I$5,2),0)</f>
        <v>1144038.1599999999</v>
      </c>
      <c r="J137" s="63">
        <v>772.66210000000001</v>
      </c>
      <c r="K137" s="63">
        <f t="shared" ref="K137:K200" si="29">ROUND(J137*$K$5,2)</f>
        <v>1655042.22</v>
      </c>
      <c r="L137" s="63">
        <v>29.930699999999998</v>
      </c>
      <c r="M137" s="63">
        <f t="shared" ref="M137:M200" si="30">ROUND(L137*$M$5,2)</f>
        <v>24423.45</v>
      </c>
      <c r="N137" s="64">
        <f t="shared" ref="N137:N200" si="31">G137+I137+K137+M137</f>
        <v>18181731.550000001</v>
      </c>
      <c r="O137" s="65">
        <v>7674148</v>
      </c>
      <c r="P137" s="66">
        <v>7149120732.4492903</v>
      </c>
      <c r="Q137" s="67">
        <f t="shared" ref="Q137:Q200" si="32">IFERROR(P137/H137,0)</f>
        <v>14660207.861071583</v>
      </c>
      <c r="R137" s="68">
        <v>0</v>
      </c>
      <c r="S137" s="69">
        <f t="shared" ref="S137:S200" si="33">IF(N137&gt;O137,N137-O137+R137,0)</f>
        <v>10507583.550000001</v>
      </c>
      <c r="T137" s="76">
        <v>11468734.189999999</v>
      </c>
      <c r="U137" s="67">
        <f t="shared" ref="U137:U200" si="34">T137*U$5</f>
        <v>11927483.557599999</v>
      </c>
      <c r="V137" s="64">
        <f t="shared" ref="V137:V200" si="35">IF(O137&gt;N137,0,MAX(S137,U137)-S137)</f>
        <v>1419900.0075999983</v>
      </c>
      <c r="W137" s="71">
        <f t="shared" ref="W137:W200" si="36">ROUND((S137+V137),2)</f>
        <v>11927483.560000001</v>
      </c>
      <c r="X137" s="72"/>
      <c r="Y137" s="73">
        <f t="shared" si="25"/>
        <v>19601631.560000002</v>
      </c>
      <c r="Z137" s="74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</row>
    <row r="138" spans="1:49" s="77" customFormat="1" ht="12.75" x14ac:dyDescent="0.2">
      <c r="A138" s="82">
        <f>'[4]EOY Data FY22-23'!A136</f>
        <v>321</v>
      </c>
      <c r="B138" s="77" t="str">
        <f>'[4]EOY Data FY22-23'!B136</f>
        <v>Loudon</v>
      </c>
      <c r="C138" s="77" t="b">
        <f t="shared" si="26"/>
        <v>1</v>
      </c>
      <c r="D138" s="83">
        <v>321</v>
      </c>
      <c r="E138" s="75" t="s">
        <v>164</v>
      </c>
      <c r="F138" s="62">
        <v>612</v>
      </c>
      <c r="G138" s="63">
        <f t="shared" si="27"/>
        <v>2559384</v>
      </c>
      <c r="H138" s="63">
        <v>136.15</v>
      </c>
      <c r="I138" s="63">
        <f t="shared" si="28"/>
        <v>319407.90000000002</v>
      </c>
      <c r="J138" s="63">
        <v>137.45480000000001</v>
      </c>
      <c r="K138" s="63">
        <f t="shared" si="29"/>
        <v>294428.18</v>
      </c>
      <c r="L138" s="63">
        <v>0.93889999999999996</v>
      </c>
      <c r="M138" s="63">
        <f t="shared" si="30"/>
        <v>766.14</v>
      </c>
      <c r="N138" s="64">
        <f t="shared" si="31"/>
        <v>3173986.22</v>
      </c>
      <c r="O138" s="65">
        <v>1204668</v>
      </c>
      <c r="P138" s="66">
        <v>1017658210</v>
      </c>
      <c r="Q138" s="67">
        <f t="shared" si="32"/>
        <v>7474536.9812706569</v>
      </c>
      <c r="R138" s="68">
        <v>0</v>
      </c>
      <c r="S138" s="69">
        <f t="shared" si="33"/>
        <v>1969318.2200000002</v>
      </c>
      <c r="T138" s="76">
        <v>2450182.5</v>
      </c>
      <c r="U138" s="67">
        <f t="shared" si="34"/>
        <v>2548189.8000000003</v>
      </c>
      <c r="V138" s="64">
        <f t="shared" si="35"/>
        <v>578871.58000000007</v>
      </c>
      <c r="W138" s="71">
        <f t="shared" si="36"/>
        <v>2548189.7999999998</v>
      </c>
      <c r="X138" s="72"/>
      <c r="Y138" s="73">
        <f t="shared" si="25"/>
        <v>3752857.8</v>
      </c>
      <c r="Z138" s="74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</row>
    <row r="139" spans="1:49" s="77" customFormat="1" ht="12.75" x14ac:dyDescent="0.2">
      <c r="A139" s="82">
        <f>'[4]EOY Data FY22-23'!A137</f>
        <v>323</v>
      </c>
      <c r="B139" s="77" t="str">
        <f>'[4]EOY Data FY22-23'!B137</f>
        <v>Lyman</v>
      </c>
      <c r="C139" s="77" t="b">
        <f t="shared" si="26"/>
        <v>1</v>
      </c>
      <c r="D139" s="83">
        <v>323</v>
      </c>
      <c r="E139" s="75" t="s">
        <v>165</v>
      </c>
      <c r="F139" s="62">
        <v>39</v>
      </c>
      <c r="G139" s="63">
        <f t="shared" si="27"/>
        <v>163098</v>
      </c>
      <c r="H139" s="63">
        <v>2.48</v>
      </c>
      <c r="I139" s="63">
        <f t="shared" si="28"/>
        <v>5818.08</v>
      </c>
      <c r="J139" s="63">
        <v>7</v>
      </c>
      <c r="K139" s="63">
        <f t="shared" si="29"/>
        <v>14994</v>
      </c>
      <c r="L139" s="63">
        <v>0</v>
      </c>
      <c r="M139" s="63">
        <f t="shared" si="30"/>
        <v>0</v>
      </c>
      <c r="N139" s="64">
        <f t="shared" si="31"/>
        <v>183910.08</v>
      </c>
      <c r="O139" s="65">
        <v>126706</v>
      </c>
      <c r="P139" s="66">
        <v>107486728.517258</v>
      </c>
      <c r="Q139" s="67">
        <f t="shared" si="32"/>
        <v>43341422.789216936</v>
      </c>
      <c r="R139" s="68">
        <v>0</v>
      </c>
      <c r="S139" s="69">
        <f t="shared" si="33"/>
        <v>57204.079999999987</v>
      </c>
      <c r="T139" s="76">
        <v>139111.44</v>
      </c>
      <c r="U139" s="67">
        <f t="shared" si="34"/>
        <v>144675.8976</v>
      </c>
      <c r="V139" s="64">
        <f t="shared" si="35"/>
        <v>87471.817600000009</v>
      </c>
      <c r="W139" s="71">
        <f t="shared" si="36"/>
        <v>144675.9</v>
      </c>
      <c r="X139" s="72"/>
      <c r="Y139" s="73">
        <f t="shared" si="25"/>
        <v>271381.90000000002</v>
      </c>
      <c r="Z139" s="74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</row>
    <row r="140" spans="1:49" s="77" customFormat="1" ht="12.75" x14ac:dyDescent="0.2">
      <c r="A140" s="82">
        <f>'[4]EOY Data FY22-23'!A138</f>
        <v>327</v>
      </c>
      <c r="B140" s="77" t="str">
        <f>'[4]EOY Data FY22-23'!B138</f>
        <v>Lyme</v>
      </c>
      <c r="C140" s="77" t="b">
        <f t="shared" si="26"/>
        <v>1</v>
      </c>
      <c r="D140" s="83">
        <v>327</v>
      </c>
      <c r="E140" s="75" t="s">
        <v>166</v>
      </c>
      <c r="F140" s="62">
        <v>283.94</v>
      </c>
      <c r="G140" s="63">
        <f t="shared" si="27"/>
        <v>1187437.08</v>
      </c>
      <c r="H140" s="63">
        <v>17.57</v>
      </c>
      <c r="I140" s="63">
        <f t="shared" si="28"/>
        <v>41219.22</v>
      </c>
      <c r="J140" s="63">
        <v>50.427300000000002</v>
      </c>
      <c r="K140" s="63">
        <f t="shared" si="29"/>
        <v>108015.28</v>
      </c>
      <c r="L140" s="63">
        <v>0</v>
      </c>
      <c r="M140" s="63">
        <f t="shared" si="30"/>
        <v>0</v>
      </c>
      <c r="N140" s="64">
        <f t="shared" si="31"/>
        <v>1336671.58</v>
      </c>
      <c r="O140" s="65">
        <v>615285</v>
      </c>
      <c r="P140" s="66">
        <v>512197408.15255803</v>
      </c>
      <c r="Q140" s="67">
        <f t="shared" si="32"/>
        <v>29151816.058768243</v>
      </c>
      <c r="R140" s="68">
        <v>0</v>
      </c>
      <c r="S140" s="69">
        <f t="shared" si="33"/>
        <v>721386.58000000007</v>
      </c>
      <c r="T140" s="76">
        <v>614567.23</v>
      </c>
      <c r="U140" s="67">
        <f t="shared" si="34"/>
        <v>639149.9192</v>
      </c>
      <c r="V140" s="64">
        <f t="shared" si="35"/>
        <v>0</v>
      </c>
      <c r="W140" s="71">
        <f t="shared" si="36"/>
        <v>721386.58</v>
      </c>
      <c r="X140" s="72"/>
      <c r="Y140" s="73">
        <f t="shared" si="25"/>
        <v>1336671.58</v>
      </c>
      <c r="Z140" s="74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</row>
    <row r="141" spans="1:49" s="77" customFormat="1" ht="12.75" x14ac:dyDescent="0.2">
      <c r="A141" s="82">
        <f>'[4]EOY Data FY22-23'!A139</f>
        <v>329</v>
      </c>
      <c r="B141" s="77" t="str">
        <f>'[4]EOY Data FY22-23'!B139</f>
        <v>Lyndeborough</v>
      </c>
      <c r="C141" s="77" t="b">
        <f t="shared" si="26"/>
        <v>1</v>
      </c>
      <c r="D141" s="83">
        <v>329</v>
      </c>
      <c r="E141" s="75" t="s">
        <v>167</v>
      </c>
      <c r="F141" s="62">
        <v>134.57</v>
      </c>
      <c r="G141" s="63">
        <f t="shared" si="27"/>
        <v>562771.74</v>
      </c>
      <c r="H141" s="63">
        <v>29</v>
      </c>
      <c r="I141" s="63">
        <f t="shared" si="28"/>
        <v>68034</v>
      </c>
      <c r="J141" s="63">
        <v>26.4754</v>
      </c>
      <c r="K141" s="63">
        <f t="shared" si="29"/>
        <v>56710.31</v>
      </c>
      <c r="L141" s="63">
        <v>0</v>
      </c>
      <c r="M141" s="63">
        <f t="shared" si="30"/>
        <v>0</v>
      </c>
      <c r="N141" s="64">
        <f t="shared" si="31"/>
        <v>687516.05</v>
      </c>
      <c r="O141" s="65">
        <v>346619</v>
      </c>
      <c r="P141" s="66">
        <v>287671273.81057799</v>
      </c>
      <c r="Q141" s="67">
        <f t="shared" si="32"/>
        <v>9919699.0969164819</v>
      </c>
      <c r="R141" s="68">
        <v>0</v>
      </c>
      <c r="S141" s="69">
        <f t="shared" si="33"/>
        <v>340897.05000000005</v>
      </c>
      <c r="T141" s="76">
        <v>394314.52</v>
      </c>
      <c r="U141" s="67">
        <f t="shared" si="34"/>
        <v>410087.10080000001</v>
      </c>
      <c r="V141" s="64">
        <f t="shared" si="35"/>
        <v>69190.050799999968</v>
      </c>
      <c r="W141" s="71">
        <f t="shared" si="36"/>
        <v>410087.1</v>
      </c>
      <c r="X141" s="72"/>
      <c r="Y141" s="73">
        <f t="shared" si="25"/>
        <v>756706.1</v>
      </c>
      <c r="Z141" s="74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</row>
    <row r="142" spans="1:49" s="77" customFormat="1" ht="12.75" x14ac:dyDescent="0.2">
      <c r="A142" s="82">
        <f>'[4]EOY Data FY22-23'!A140</f>
        <v>331</v>
      </c>
      <c r="B142" s="77" t="str">
        <f>'[4]EOY Data FY22-23'!B140</f>
        <v>Madbury</v>
      </c>
      <c r="C142" s="77" t="b">
        <f t="shared" si="26"/>
        <v>1</v>
      </c>
      <c r="D142" s="83">
        <v>331</v>
      </c>
      <c r="E142" s="75" t="s">
        <v>168</v>
      </c>
      <c r="F142" s="62">
        <v>318</v>
      </c>
      <c r="G142" s="63">
        <f t="shared" si="27"/>
        <v>1329876</v>
      </c>
      <c r="H142" s="63">
        <v>32.700000000000003</v>
      </c>
      <c r="I142" s="63">
        <f t="shared" si="28"/>
        <v>76714.2</v>
      </c>
      <c r="J142" s="63">
        <v>68.658699999999996</v>
      </c>
      <c r="K142" s="63">
        <f t="shared" si="29"/>
        <v>147066.94</v>
      </c>
      <c r="L142" s="63">
        <v>5.8159999999999998</v>
      </c>
      <c r="M142" s="63">
        <f t="shared" si="30"/>
        <v>4745.8599999999997</v>
      </c>
      <c r="N142" s="64">
        <f t="shared" si="31"/>
        <v>1558403</v>
      </c>
      <c r="O142" s="65">
        <v>502269</v>
      </c>
      <c r="P142" s="66">
        <v>450086125.64204901</v>
      </c>
      <c r="Q142" s="67">
        <f t="shared" si="32"/>
        <v>13764101.701591711</v>
      </c>
      <c r="R142" s="68">
        <v>0</v>
      </c>
      <c r="S142" s="69">
        <f t="shared" si="33"/>
        <v>1056134</v>
      </c>
      <c r="T142" s="76">
        <v>1098892.8799999999</v>
      </c>
      <c r="U142" s="67">
        <f t="shared" si="34"/>
        <v>1142848.5951999999</v>
      </c>
      <c r="V142" s="64">
        <f t="shared" si="35"/>
        <v>86714.595199999865</v>
      </c>
      <c r="W142" s="71">
        <f t="shared" si="36"/>
        <v>1142848.6000000001</v>
      </c>
      <c r="X142" s="72"/>
      <c r="Y142" s="73">
        <f t="shared" si="25"/>
        <v>1645117.6</v>
      </c>
      <c r="Z142" s="74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</row>
    <row r="143" spans="1:49" s="77" customFormat="1" ht="12.75" x14ac:dyDescent="0.2">
      <c r="A143" s="82">
        <f>'[4]EOY Data FY22-23'!A141</f>
        <v>333</v>
      </c>
      <c r="B143" s="77" t="str">
        <f>'[4]EOY Data FY22-23'!B141</f>
        <v>Madison</v>
      </c>
      <c r="C143" s="77" t="b">
        <f t="shared" si="26"/>
        <v>1</v>
      </c>
      <c r="D143" s="83">
        <v>333</v>
      </c>
      <c r="E143" s="75" t="s">
        <v>169</v>
      </c>
      <c r="F143" s="62">
        <v>236.85</v>
      </c>
      <c r="G143" s="63">
        <f t="shared" si="27"/>
        <v>990506.7</v>
      </c>
      <c r="H143" s="63">
        <v>80.849999999999994</v>
      </c>
      <c r="I143" s="63">
        <f t="shared" si="28"/>
        <v>189674.1</v>
      </c>
      <c r="J143" s="63">
        <v>39.3583</v>
      </c>
      <c r="K143" s="63">
        <f t="shared" si="29"/>
        <v>84305.48</v>
      </c>
      <c r="L143" s="63">
        <v>2.9832999999999998</v>
      </c>
      <c r="M143" s="63">
        <f t="shared" si="30"/>
        <v>2434.37</v>
      </c>
      <c r="N143" s="64">
        <f t="shared" si="31"/>
        <v>1266920.6500000001</v>
      </c>
      <c r="O143" s="65">
        <v>1187550</v>
      </c>
      <c r="P143" s="66">
        <v>993983458.25642395</v>
      </c>
      <c r="Q143" s="67">
        <f t="shared" si="32"/>
        <v>12294167.696430724</v>
      </c>
      <c r="R143" s="68">
        <v>0</v>
      </c>
      <c r="S143" s="69">
        <f t="shared" si="33"/>
        <v>79370.65000000014</v>
      </c>
      <c r="T143" s="76">
        <v>443418.11</v>
      </c>
      <c r="U143" s="67">
        <f t="shared" si="34"/>
        <v>461154.83439999999</v>
      </c>
      <c r="V143" s="64">
        <f t="shared" si="35"/>
        <v>381784.18439999985</v>
      </c>
      <c r="W143" s="71">
        <f t="shared" si="36"/>
        <v>461154.83</v>
      </c>
      <c r="X143" s="72"/>
      <c r="Y143" s="73">
        <f t="shared" si="25"/>
        <v>1648704.83</v>
      </c>
      <c r="Z143" s="74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</row>
    <row r="144" spans="1:49" s="77" customFormat="1" ht="12.75" x14ac:dyDescent="0.2">
      <c r="A144" s="82">
        <f>'[4]EOY Data FY22-23'!A142</f>
        <v>335</v>
      </c>
      <c r="B144" s="77" t="str">
        <f>'[4]EOY Data FY22-23'!B142</f>
        <v>Manchester</v>
      </c>
      <c r="C144" s="77" t="b">
        <f t="shared" si="26"/>
        <v>1</v>
      </c>
      <c r="D144" s="83">
        <v>335</v>
      </c>
      <c r="E144" s="75" t="s">
        <v>170</v>
      </c>
      <c r="F144" s="62">
        <v>11516.58</v>
      </c>
      <c r="G144" s="63">
        <f t="shared" si="27"/>
        <v>48162337.560000002</v>
      </c>
      <c r="H144" s="63">
        <v>5988.71</v>
      </c>
      <c r="I144" s="63">
        <f t="shared" si="28"/>
        <v>14049513.66</v>
      </c>
      <c r="J144" s="63">
        <v>2489.8108000000002</v>
      </c>
      <c r="K144" s="63">
        <f t="shared" si="29"/>
        <v>5333174.7300000004</v>
      </c>
      <c r="L144" s="63">
        <v>1996.0736000000002</v>
      </c>
      <c r="M144" s="63">
        <f t="shared" si="30"/>
        <v>1628796.06</v>
      </c>
      <c r="N144" s="64">
        <f t="shared" si="31"/>
        <v>69173822.010000005</v>
      </c>
      <c r="O144" s="65">
        <v>19591182</v>
      </c>
      <c r="P144" s="66">
        <v>16537392342.020201</v>
      </c>
      <c r="Q144" s="67">
        <f t="shared" si="32"/>
        <v>2761428.1442948817</v>
      </c>
      <c r="R144" s="68">
        <v>40423625.742565654</v>
      </c>
      <c r="S144" s="69">
        <f t="shared" si="33"/>
        <v>90006265.752565652</v>
      </c>
      <c r="T144" s="76">
        <v>62542377.549999997</v>
      </c>
      <c r="U144" s="67">
        <f t="shared" si="34"/>
        <v>65044072.652000003</v>
      </c>
      <c r="V144" s="64">
        <f t="shared" si="35"/>
        <v>0</v>
      </c>
      <c r="W144" s="71">
        <f t="shared" si="36"/>
        <v>90006265.75</v>
      </c>
      <c r="X144" s="72"/>
      <c r="Y144" s="73">
        <f t="shared" si="25"/>
        <v>109597447.75</v>
      </c>
      <c r="Z144" s="74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</row>
    <row r="145" spans="1:49" s="77" customFormat="1" ht="12.75" x14ac:dyDescent="0.2">
      <c r="A145" s="82">
        <f>'[4]EOY Data FY22-23'!A143</f>
        <v>339</v>
      </c>
      <c r="B145" s="77" t="str">
        <f>'[4]EOY Data FY22-23'!B143</f>
        <v>Marlborough</v>
      </c>
      <c r="C145" s="77" t="b">
        <f t="shared" si="26"/>
        <v>1</v>
      </c>
      <c r="D145" s="83">
        <v>339</v>
      </c>
      <c r="E145" s="75" t="s">
        <v>171</v>
      </c>
      <c r="F145" s="62">
        <v>207.84</v>
      </c>
      <c r="G145" s="63">
        <f t="shared" si="27"/>
        <v>869186.88</v>
      </c>
      <c r="H145" s="63">
        <v>67.63</v>
      </c>
      <c r="I145" s="63">
        <f t="shared" si="28"/>
        <v>158659.98000000001</v>
      </c>
      <c r="J145" s="63">
        <v>40.8735</v>
      </c>
      <c r="K145" s="63">
        <f t="shared" si="29"/>
        <v>87551.039999999994</v>
      </c>
      <c r="L145" s="63">
        <v>0</v>
      </c>
      <c r="M145" s="63">
        <f t="shared" si="30"/>
        <v>0</v>
      </c>
      <c r="N145" s="64">
        <f t="shared" si="31"/>
        <v>1115397.8999999999</v>
      </c>
      <c r="O145" s="65">
        <v>323280</v>
      </c>
      <c r="P145" s="66">
        <v>273558682.42011499</v>
      </c>
      <c r="Q145" s="67">
        <f t="shared" si="32"/>
        <v>4044930.983588866</v>
      </c>
      <c r="R145" s="68">
        <v>308935.01188580447</v>
      </c>
      <c r="S145" s="69">
        <f t="shared" si="33"/>
        <v>1101052.9118858045</v>
      </c>
      <c r="T145" s="76">
        <v>1315767.8700000001</v>
      </c>
      <c r="U145" s="67">
        <f t="shared" si="34"/>
        <v>1368398.5848000001</v>
      </c>
      <c r="V145" s="64">
        <f t="shared" si="35"/>
        <v>267345.67291419557</v>
      </c>
      <c r="W145" s="71">
        <f t="shared" si="36"/>
        <v>1368398.58</v>
      </c>
      <c r="X145" s="72"/>
      <c r="Y145" s="73">
        <f t="shared" si="25"/>
        <v>1691678.58</v>
      </c>
      <c r="Z145" s="74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</row>
    <row r="146" spans="1:49" s="77" customFormat="1" ht="12.75" x14ac:dyDescent="0.2">
      <c r="A146" s="82">
        <f>'[4]EOY Data FY22-23'!A144</f>
        <v>341</v>
      </c>
      <c r="B146" s="77" t="str">
        <f>'[4]EOY Data FY22-23'!B144</f>
        <v>Marlow</v>
      </c>
      <c r="C146" s="77" t="b">
        <f t="shared" si="26"/>
        <v>1</v>
      </c>
      <c r="D146" s="83">
        <v>341</v>
      </c>
      <c r="E146" s="75" t="s">
        <v>172</v>
      </c>
      <c r="F146" s="62">
        <v>85.22</v>
      </c>
      <c r="G146" s="63">
        <f t="shared" si="27"/>
        <v>356390.04</v>
      </c>
      <c r="H146" s="63">
        <v>31</v>
      </c>
      <c r="I146" s="63">
        <f t="shared" si="28"/>
        <v>72726</v>
      </c>
      <c r="J146" s="63">
        <v>15.4778</v>
      </c>
      <c r="K146" s="63">
        <f t="shared" si="29"/>
        <v>33153.449999999997</v>
      </c>
      <c r="L146" s="63">
        <v>0</v>
      </c>
      <c r="M146" s="63">
        <f t="shared" si="30"/>
        <v>0</v>
      </c>
      <c r="N146" s="64">
        <f t="shared" si="31"/>
        <v>462269.49</v>
      </c>
      <c r="O146" s="65">
        <v>143856</v>
      </c>
      <c r="P146" s="66">
        <v>120916908.856277</v>
      </c>
      <c r="Q146" s="67">
        <f t="shared" si="32"/>
        <v>3900545.4469766775</v>
      </c>
      <c r="R146" s="68">
        <v>149217.65494432909</v>
      </c>
      <c r="S146" s="69">
        <f t="shared" si="33"/>
        <v>467631.14494432905</v>
      </c>
      <c r="T146" s="76">
        <v>673513.33</v>
      </c>
      <c r="U146" s="67">
        <f t="shared" si="34"/>
        <v>700453.86320000002</v>
      </c>
      <c r="V146" s="64">
        <f t="shared" si="35"/>
        <v>232822.71825567097</v>
      </c>
      <c r="W146" s="71">
        <f t="shared" si="36"/>
        <v>700453.86</v>
      </c>
      <c r="X146" s="72"/>
      <c r="Y146" s="73">
        <f t="shared" si="25"/>
        <v>844309.86</v>
      </c>
      <c r="Z146" s="74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</row>
    <row r="147" spans="1:49" s="77" customFormat="1" ht="12.75" x14ac:dyDescent="0.2">
      <c r="A147" s="82">
        <f>'[4]EOY Data FY22-23'!A145</f>
        <v>344</v>
      </c>
      <c r="B147" s="77" t="str">
        <f>'[4]EOY Data FY22-23'!B145</f>
        <v>Martin's Location</v>
      </c>
      <c r="C147" s="77" t="b">
        <f t="shared" si="26"/>
        <v>1</v>
      </c>
      <c r="D147" s="83">
        <v>344</v>
      </c>
      <c r="E147" s="75" t="s">
        <v>173</v>
      </c>
      <c r="F147" s="62">
        <v>0</v>
      </c>
      <c r="G147" s="63">
        <f t="shared" si="27"/>
        <v>0</v>
      </c>
      <c r="H147" s="63">
        <v>0</v>
      </c>
      <c r="I147" s="63">
        <f t="shared" si="28"/>
        <v>0</v>
      </c>
      <c r="J147" s="63">
        <v>0</v>
      </c>
      <c r="K147" s="63">
        <f t="shared" si="29"/>
        <v>0</v>
      </c>
      <c r="L147" s="63">
        <v>0</v>
      </c>
      <c r="M147" s="63">
        <f t="shared" si="30"/>
        <v>0</v>
      </c>
      <c r="N147" s="64">
        <f t="shared" si="31"/>
        <v>0</v>
      </c>
      <c r="O147" s="65">
        <v>105</v>
      </c>
      <c r="P147" s="66">
        <v>693751</v>
      </c>
      <c r="Q147" s="67">
        <f t="shared" si="32"/>
        <v>0</v>
      </c>
      <c r="R147" s="68">
        <v>0</v>
      </c>
      <c r="S147" s="69">
        <f t="shared" si="33"/>
        <v>0</v>
      </c>
      <c r="T147" s="76">
        <v>0</v>
      </c>
      <c r="U147" s="67">
        <f t="shared" si="34"/>
        <v>0</v>
      </c>
      <c r="V147" s="64">
        <f t="shared" si="35"/>
        <v>0</v>
      </c>
      <c r="W147" s="71">
        <f t="shared" si="36"/>
        <v>0</v>
      </c>
      <c r="X147" s="72"/>
      <c r="Y147" s="73">
        <f t="shared" si="25"/>
        <v>105</v>
      </c>
      <c r="Z147" s="74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</row>
    <row r="148" spans="1:49" s="77" customFormat="1" ht="12.75" x14ac:dyDescent="0.2">
      <c r="A148" s="82">
        <f>'[4]EOY Data FY22-23'!A146</f>
        <v>345</v>
      </c>
      <c r="B148" s="77" t="str">
        <f>'[4]EOY Data FY22-23'!B146</f>
        <v>Mason</v>
      </c>
      <c r="C148" s="77" t="b">
        <f t="shared" si="26"/>
        <v>1</v>
      </c>
      <c r="D148" s="83">
        <v>345</v>
      </c>
      <c r="E148" s="75" t="s">
        <v>174</v>
      </c>
      <c r="F148" s="62">
        <v>150</v>
      </c>
      <c r="G148" s="63">
        <f t="shared" si="27"/>
        <v>627300</v>
      </c>
      <c r="H148" s="63">
        <v>18</v>
      </c>
      <c r="I148" s="63">
        <f t="shared" si="28"/>
        <v>42228</v>
      </c>
      <c r="J148" s="63">
        <v>17.653199999999998</v>
      </c>
      <c r="K148" s="63">
        <f t="shared" si="29"/>
        <v>37813.15</v>
      </c>
      <c r="L148" s="63">
        <v>1</v>
      </c>
      <c r="M148" s="63">
        <f t="shared" si="30"/>
        <v>816</v>
      </c>
      <c r="N148" s="64">
        <f t="shared" si="31"/>
        <v>708157.15</v>
      </c>
      <c r="O148" s="65">
        <v>323327</v>
      </c>
      <c r="P148" s="66">
        <v>274002234.09039599</v>
      </c>
      <c r="Q148" s="67">
        <f t="shared" si="32"/>
        <v>15222346.338355333</v>
      </c>
      <c r="R148" s="68">
        <v>0</v>
      </c>
      <c r="S148" s="69">
        <f t="shared" si="33"/>
        <v>384830.15</v>
      </c>
      <c r="T148" s="76">
        <v>366041.09</v>
      </c>
      <c r="U148" s="67">
        <f t="shared" si="34"/>
        <v>380682.73360000004</v>
      </c>
      <c r="V148" s="64">
        <f t="shared" si="35"/>
        <v>0</v>
      </c>
      <c r="W148" s="71">
        <f t="shared" si="36"/>
        <v>384830.15</v>
      </c>
      <c r="X148" s="72"/>
      <c r="Y148" s="73">
        <f t="shared" si="25"/>
        <v>708157.15</v>
      </c>
      <c r="Z148" s="74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</row>
    <row r="149" spans="1:49" s="77" customFormat="1" ht="12.75" x14ac:dyDescent="0.2">
      <c r="A149" s="82">
        <f>'[4]EOY Data FY22-23'!A147</f>
        <v>347</v>
      </c>
      <c r="B149" s="77" t="str">
        <f>'[4]EOY Data FY22-23'!B147</f>
        <v>Meredith</v>
      </c>
      <c r="C149" s="77" t="b">
        <f t="shared" si="26"/>
        <v>1</v>
      </c>
      <c r="D149" s="83">
        <v>347</v>
      </c>
      <c r="E149" s="75" t="s">
        <v>175</v>
      </c>
      <c r="F149" s="62">
        <v>645.48</v>
      </c>
      <c r="G149" s="63">
        <f t="shared" si="27"/>
        <v>2699397.36</v>
      </c>
      <c r="H149" s="63">
        <v>201.22</v>
      </c>
      <c r="I149" s="63">
        <f t="shared" si="28"/>
        <v>472062.12</v>
      </c>
      <c r="J149" s="63">
        <v>133.5463</v>
      </c>
      <c r="K149" s="63">
        <f t="shared" si="29"/>
        <v>286056.17</v>
      </c>
      <c r="L149" s="63">
        <v>3</v>
      </c>
      <c r="M149" s="63">
        <f t="shared" si="30"/>
        <v>2448</v>
      </c>
      <c r="N149" s="64">
        <f t="shared" si="31"/>
        <v>3459963.65</v>
      </c>
      <c r="O149" s="65">
        <v>5085243</v>
      </c>
      <c r="P149" s="66">
        <v>4191337583.2947898</v>
      </c>
      <c r="Q149" s="67">
        <f t="shared" si="32"/>
        <v>20829627.190611221</v>
      </c>
      <c r="R149" s="68">
        <v>0</v>
      </c>
      <c r="S149" s="69">
        <f t="shared" si="33"/>
        <v>0</v>
      </c>
      <c r="T149" s="76">
        <v>0</v>
      </c>
      <c r="U149" s="67">
        <f t="shared" si="34"/>
        <v>0</v>
      </c>
      <c r="V149" s="64">
        <f t="shared" si="35"/>
        <v>0</v>
      </c>
      <c r="W149" s="71">
        <f t="shared" si="36"/>
        <v>0</v>
      </c>
      <c r="X149" s="72"/>
      <c r="Y149" s="73">
        <f t="shared" si="25"/>
        <v>5085243</v>
      </c>
      <c r="Z149" s="74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</row>
    <row r="150" spans="1:49" s="77" customFormat="1" ht="12.75" x14ac:dyDescent="0.2">
      <c r="A150" s="82">
        <f>'[4]EOY Data FY22-23'!A148</f>
        <v>351</v>
      </c>
      <c r="B150" s="77" t="str">
        <f>'[4]EOY Data FY22-23'!B148</f>
        <v>Merrimack</v>
      </c>
      <c r="C150" s="77" t="b">
        <f t="shared" si="26"/>
        <v>1</v>
      </c>
      <c r="D150" s="83">
        <v>351</v>
      </c>
      <c r="E150" s="75" t="s">
        <v>176</v>
      </c>
      <c r="F150" s="62">
        <v>3439</v>
      </c>
      <c r="G150" s="63">
        <f t="shared" si="27"/>
        <v>14381898</v>
      </c>
      <c r="H150" s="63">
        <v>375.05449999999996</v>
      </c>
      <c r="I150" s="63">
        <f t="shared" si="28"/>
        <v>879877.86</v>
      </c>
      <c r="J150" s="63">
        <v>747.72059999999999</v>
      </c>
      <c r="K150" s="63">
        <f t="shared" si="29"/>
        <v>1601617.53</v>
      </c>
      <c r="L150" s="63">
        <v>91.226100000000002</v>
      </c>
      <c r="M150" s="63">
        <f t="shared" si="30"/>
        <v>74440.5</v>
      </c>
      <c r="N150" s="64">
        <f t="shared" si="31"/>
        <v>16937833.890000001</v>
      </c>
      <c r="O150" s="65">
        <v>7112961</v>
      </c>
      <c r="P150" s="66">
        <v>6043013806.3334599</v>
      </c>
      <c r="Q150" s="67">
        <f t="shared" si="32"/>
        <v>16112361.820304677</v>
      </c>
      <c r="R150" s="68">
        <v>0</v>
      </c>
      <c r="S150" s="69">
        <f t="shared" si="33"/>
        <v>9824872.8900000006</v>
      </c>
      <c r="T150" s="76">
        <v>8697531.6400000006</v>
      </c>
      <c r="U150" s="67">
        <f t="shared" si="34"/>
        <v>9045432.9056000002</v>
      </c>
      <c r="V150" s="64">
        <f t="shared" si="35"/>
        <v>0</v>
      </c>
      <c r="W150" s="71">
        <f t="shared" si="36"/>
        <v>9824872.8900000006</v>
      </c>
      <c r="X150" s="72"/>
      <c r="Y150" s="73">
        <f t="shared" si="25"/>
        <v>16937833.890000001</v>
      </c>
      <c r="Z150" s="74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</row>
    <row r="151" spans="1:49" s="77" customFormat="1" ht="12.75" x14ac:dyDescent="0.2">
      <c r="A151" s="82">
        <f>'[4]EOY Data FY22-23'!A149</f>
        <v>353</v>
      </c>
      <c r="B151" s="77" t="str">
        <f>'[4]EOY Data FY22-23'!B149</f>
        <v>Middleton</v>
      </c>
      <c r="C151" s="77" t="b">
        <f t="shared" si="26"/>
        <v>1</v>
      </c>
      <c r="D151" s="83">
        <v>353</v>
      </c>
      <c r="E151" s="75" t="s">
        <v>177</v>
      </c>
      <c r="F151" s="62">
        <v>248.97</v>
      </c>
      <c r="G151" s="63">
        <f t="shared" si="27"/>
        <v>1041192.54</v>
      </c>
      <c r="H151" s="63">
        <v>79.89</v>
      </c>
      <c r="I151" s="63">
        <f t="shared" si="28"/>
        <v>187421.94</v>
      </c>
      <c r="J151" s="63">
        <v>45.584099999999999</v>
      </c>
      <c r="K151" s="63">
        <f t="shared" si="29"/>
        <v>97641.14</v>
      </c>
      <c r="L151" s="63">
        <v>0</v>
      </c>
      <c r="M151" s="63">
        <f t="shared" si="30"/>
        <v>0</v>
      </c>
      <c r="N151" s="64">
        <f t="shared" si="31"/>
        <v>1326255.6199999999</v>
      </c>
      <c r="O151" s="65">
        <v>386892</v>
      </c>
      <c r="P151" s="66">
        <v>323098460.119726</v>
      </c>
      <c r="Q151" s="67">
        <f t="shared" si="32"/>
        <v>4044291.6525187884</v>
      </c>
      <c r="R151" s="68">
        <v>365025.73379646579</v>
      </c>
      <c r="S151" s="69">
        <f t="shared" si="33"/>
        <v>1304389.3537964658</v>
      </c>
      <c r="T151" s="76">
        <v>1454544.16</v>
      </c>
      <c r="U151" s="67">
        <f t="shared" si="34"/>
        <v>1512725.9264</v>
      </c>
      <c r="V151" s="64">
        <f t="shared" si="35"/>
        <v>208336.57260353421</v>
      </c>
      <c r="W151" s="71">
        <f t="shared" si="36"/>
        <v>1512725.93</v>
      </c>
      <c r="X151" s="72"/>
      <c r="Y151" s="73">
        <f t="shared" si="25"/>
        <v>1899617.93</v>
      </c>
      <c r="Z151" s="74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</row>
    <row r="152" spans="1:49" s="77" customFormat="1" ht="12.75" x14ac:dyDescent="0.2">
      <c r="A152" s="82">
        <f>'[4]EOY Data FY22-23'!A150</f>
        <v>355</v>
      </c>
      <c r="B152" s="77" t="str">
        <f>'[4]EOY Data FY22-23'!B150</f>
        <v>Milan</v>
      </c>
      <c r="C152" s="77" t="b">
        <f t="shared" si="26"/>
        <v>1</v>
      </c>
      <c r="D152" s="83">
        <v>355</v>
      </c>
      <c r="E152" s="75" t="s">
        <v>178</v>
      </c>
      <c r="F152" s="62">
        <v>140.44999999999999</v>
      </c>
      <c r="G152" s="63">
        <f t="shared" si="27"/>
        <v>587361.9</v>
      </c>
      <c r="H152" s="63">
        <v>50.46</v>
      </c>
      <c r="I152" s="63">
        <f t="shared" si="28"/>
        <v>118379.16</v>
      </c>
      <c r="J152" s="63">
        <v>20.005700000000001</v>
      </c>
      <c r="K152" s="63">
        <f t="shared" si="29"/>
        <v>42852.21</v>
      </c>
      <c r="L152" s="63">
        <v>0</v>
      </c>
      <c r="M152" s="63">
        <f t="shared" si="30"/>
        <v>0</v>
      </c>
      <c r="N152" s="64">
        <f t="shared" si="31"/>
        <v>748593.27</v>
      </c>
      <c r="O152" s="65">
        <v>245434</v>
      </c>
      <c r="P152" s="66">
        <v>234145775.66069701</v>
      </c>
      <c r="Q152" s="67">
        <f t="shared" si="32"/>
        <v>4640225.4391735438</v>
      </c>
      <c r="R152" s="68">
        <v>179436.60537681505</v>
      </c>
      <c r="S152" s="69">
        <f t="shared" si="33"/>
        <v>682595.87537681509</v>
      </c>
      <c r="T152" s="76">
        <v>1219417.72</v>
      </c>
      <c r="U152" s="67">
        <f t="shared" si="34"/>
        <v>1268194.4288000001</v>
      </c>
      <c r="V152" s="64">
        <f t="shared" si="35"/>
        <v>585598.55342318502</v>
      </c>
      <c r="W152" s="71">
        <f t="shared" si="36"/>
        <v>1268194.43</v>
      </c>
      <c r="X152" s="72"/>
      <c r="Y152" s="73">
        <f t="shared" si="25"/>
        <v>1513628.43</v>
      </c>
      <c r="Z152" s="74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</row>
    <row r="153" spans="1:49" s="77" customFormat="1" ht="12.75" x14ac:dyDescent="0.2">
      <c r="A153" s="82">
        <f>'[4]EOY Data FY22-23'!A151</f>
        <v>357</v>
      </c>
      <c r="B153" s="77" t="str">
        <f>'[4]EOY Data FY22-23'!B151</f>
        <v>Milford</v>
      </c>
      <c r="C153" s="77" t="b">
        <f t="shared" si="26"/>
        <v>1</v>
      </c>
      <c r="D153" s="83">
        <v>357</v>
      </c>
      <c r="E153" s="75" t="s">
        <v>179</v>
      </c>
      <c r="F153" s="62">
        <v>1896.87</v>
      </c>
      <c r="G153" s="63">
        <f t="shared" si="27"/>
        <v>7932710.3399999999</v>
      </c>
      <c r="H153" s="63">
        <v>283.11</v>
      </c>
      <c r="I153" s="63">
        <f t="shared" si="28"/>
        <v>664176.06000000006</v>
      </c>
      <c r="J153" s="63">
        <v>384.31460000000004</v>
      </c>
      <c r="K153" s="63">
        <f t="shared" si="29"/>
        <v>823201.87</v>
      </c>
      <c r="L153" s="63">
        <v>46.466500000000003</v>
      </c>
      <c r="M153" s="63">
        <f t="shared" si="30"/>
        <v>37916.660000000003</v>
      </c>
      <c r="N153" s="64">
        <f t="shared" si="31"/>
        <v>9458004.9299999997</v>
      </c>
      <c r="O153" s="65">
        <v>3283987</v>
      </c>
      <c r="P153" s="66">
        <v>2748369506.9968901</v>
      </c>
      <c r="Q153" s="67">
        <f t="shared" si="32"/>
        <v>9707779.686330013</v>
      </c>
      <c r="R153" s="68">
        <v>0</v>
      </c>
      <c r="S153" s="69">
        <f t="shared" si="33"/>
        <v>6174017.9299999997</v>
      </c>
      <c r="T153" s="76">
        <v>7307845.9699999997</v>
      </c>
      <c r="U153" s="67">
        <f t="shared" si="34"/>
        <v>7600159.8087999998</v>
      </c>
      <c r="V153" s="64">
        <f t="shared" si="35"/>
        <v>1426141.8788000001</v>
      </c>
      <c r="W153" s="71">
        <f t="shared" si="36"/>
        <v>7600159.8099999996</v>
      </c>
      <c r="X153" s="72"/>
      <c r="Y153" s="73">
        <f t="shared" si="25"/>
        <v>10884146.809999999</v>
      </c>
      <c r="Z153" s="74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</row>
    <row r="154" spans="1:49" s="77" customFormat="1" ht="12.75" x14ac:dyDescent="0.2">
      <c r="A154" s="82">
        <f>'[4]EOY Data FY22-23'!A152</f>
        <v>358</v>
      </c>
      <c r="B154" s="77" t="str">
        <f>'[4]EOY Data FY22-23'!B152</f>
        <v>Millsfield</v>
      </c>
      <c r="C154" s="77" t="b">
        <f t="shared" si="26"/>
        <v>1</v>
      </c>
      <c r="D154" s="83">
        <v>358</v>
      </c>
      <c r="E154" s="75" t="s">
        <v>180</v>
      </c>
      <c r="F154" s="62">
        <v>2</v>
      </c>
      <c r="G154" s="63">
        <f t="shared" si="27"/>
        <v>8364</v>
      </c>
      <c r="H154" s="63">
        <v>0</v>
      </c>
      <c r="I154" s="63">
        <f t="shared" si="28"/>
        <v>0</v>
      </c>
      <c r="J154" s="63">
        <v>0</v>
      </c>
      <c r="K154" s="63">
        <f t="shared" si="29"/>
        <v>0</v>
      </c>
      <c r="L154" s="63">
        <v>0</v>
      </c>
      <c r="M154" s="63">
        <f t="shared" si="30"/>
        <v>0</v>
      </c>
      <c r="N154" s="64">
        <f t="shared" si="31"/>
        <v>8364</v>
      </c>
      <c r="O154" s="65">
        <v>15573</v>
      </c>
      <c r="P154" s="66">
        <v>111654589.84083501</v>
      </c>
      <c r="Q154" s="67">
        <f t="shared" si="32"/>
        <v>0</v>
      </c>
      <c r="R154" s="68">
        <v>0</v>
      </c>
      <c r="S154" s="69">
        <f t="shared" si="33"/>
        <v>0</v>
      </c>
      <c r="T154" s="76">
        <v>0</v>
      </c>
      <c r="U154" s="67">
        <f t="shared" si="34"/>
        <v>0</v>
      </c>
      <c r="V154" s="64">
        <f t="shared" si="35"/>
        <v>0</v>
      </c>
      <c r="W154" s="71">
        <f t="shared" si="36"/>
        <v>0</v>
      </c>
      <c r="X154" s="72"/>
      <c r="Y154" s="73">
        <f t="shared" si="25"/>
        <v>15573</v>
      </c>
      <c r="Z154" s="74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</row>
    <row r="155" spans="1:49" s="77" customFormat="1" ht="12.75" x14ac:dyDescent="0.2">
      <c r="A155" s="82">
        <f>'[4]EOY Data FY22-23'!A153</f>
        <v>359</v>
      </c>
      <c r="B155" s="77" t="str">
        <f>'[4]EOY Data FY22-23'!B153</f>
        <v>Milton</v>
      </c>
      <c r="C155" s="77" t="b">
        <f t="shared" si="26"/>
        <v>1</v>
      </c>
      <c r="D155" s="83">
        <v>359</v>
      </c>
      <c r="E155" s="75" t="s">
        <v>181</v>
      </c>
      <c r="F155" s="62">
        <v>506.86</v>
      </c>
      <c r="G155" s="63">
        <f t="shared" si="27"/>
        <v>2119688.52</v>
      </c>
      <c r="H155" s="63">
        <v>212</v>
      </c>
      <c r="I155" s="63">
        <f t="shared" si="28"/>
        <v>497352</v>
      </c>
      <c r="J155" s="63">
        <v>124.1357</v>
      </c>
      <c r="K155" s="63">
        <f t="shared" si="29"/>
        <v>265898.67</v>
      </c>
      <c r="L155" s="63">
        <v>2</v>
      </c>
      <c r="M155" s="63">
        <f t="shared" si="30"/>
        <v>1632</v>
      </c>
      <c r="N155" s="64">
        <f t="shared" si="31"/>
        <v>2884571.19</v>
      </c>
      <c r="O155" s="65">
        <v>990804</v>
      </c>
      <c r="P155" s="66">
        <v>838912444.37776005</v>
      </c>
      <c r="Q155" s="67">
        <f t="shared" si="32"/>
        <v>3957134.1715932079</v>
      </c>
      <c r="R155" s="68">
        <v>1000061.6445578078</v>
      </c>
      <c r="S155" s="69">
        <f t="shared" si="33"/>
        <v>2893828.834557808</v>
      </c>
      <c r="T155" s="76">
        <v>2938374.85</v>
      </c>
      <c r="U155" s="67">
        <f t="shared" si="34"/>
        <v>3055909.844</v>
      </c>
      <c r="V155" s="64">
        <f t="shared" si="35"/>
        <v>162081.00944219204</v>
      </c>
      <c r="W155" s="71">
        <f t="shared" si="36"/>
        <v>3055909.84</v>
      </c>
      <c r="X155" s="72"/>
      <c r="Y155" s="73">
        <f t="shared" si="25"/>
        <v>4046713.84</v>
      </c>
      <c r="Z155" s="74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</row>
    <row r="156" spans="1:49" s="77" customFormat="1" ht="12.75" x14ac:dyDescent="0.2">
      <c r="A156" s="82">
        <f>'[4]EOY Data FY22-23'!A154</f>
        <v>365</v>
      </c>
      <c r="B156" s="77" t="str">
        <f>'[4]EOY Data FY22-23'!B154</f>
        <v>Monroe</v>
      </c>
      <c r="C156" s="77" t="b">
        <f t="shared" si="26"/>
        <v>1</v>
      </c>
      <c r="D156" s="83">
        <v>365</v>
      </c>
      <c r="E156" s="75" t="s">
        <v>182</v>
      </c>
      <c r="F156" s="62">
        <v>122.88</v>
      </c>
      <c r="G156" s="63">
        <f t="shared" si="27"/>
        <v>513884.15999999997</v>
      </c>
      <c r="H156" s="63">
        <v>26</v>
      </c>
      <c r="I156" s="63">
        <f t="shared" si="28"/>
        <v>60996</v>
      </c>
      <c r="J156" s="63">
        <v>29.994399999999999</v>
      </c>
      <c r="K156" s="63">
        <f t="shared" si="29"/>
        <v>64248</v>
      </c>
      <c r="L156" s="63">
        <v>0</v>
      </c>
      <c r="M156" s="63">
        <f t="shared" si="30"/>
        <v>0</v>
      </c>
      <c r="N156" s="64">
        <f t="shared" si="31"/>
        <v>639128.15999999992</v>
      </c>
      <c r="O156" s="65">
        <v>178287</v>
      </c>
      <c r="P156" s="66">
        <v>723269943.89041102</v>
      </c>
      <c r="Q156" s="67">
        <f t="shared" si="32"/>
        <v>27818074.765015807</v>
      </c>
      <c r="R156" s="68">
        <v>0</v>
      </c>
      <c r="S156" s="69">
        <f t="shared" si="33"/>
        <v>460841.15999999992</v>
      </c>
      <c r="T156" s="76">
        <v>493050.87</v>
      </c>
      <c r="U156" s="67">
        <f t="shared" si="34"/>
        <v>512772.90480000002</v>
      </c>
      <c r="V156" s="64">
        <f t="shared" si="35"/>
        <v>51931.744800000102</v>
      </c>
      <c r="W156" s="71">
        <f t="shared" si="36"/>
        <v>512772.9</v>
      </c>
      <c r="X156" s="72"/>
      <c r="Y156" s="73">
        <f t="shared" si="25"/>
        <v>691059.9</v>
      </c>
      <c r="Z156" s="74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</row>
    <row r="157" spans="1:49" s="77" customFormat="1" ht="12.75" x14ac:dyDescent="0.2">
      <c r="A157" s="82">
        <f>'[4]EOY Data FY22-23'!A155</f>
        <v>367</v>
      </c>
      <c r="B157" s="77" t="str">
        <f>'[4]EOY Data FY22-23'!B155</f>
        <v>Mont Vernon</v>
      </c>
      <c r="C157" s="77" t="b">
        <f t="shared" si="26"/>
        <v>1</v>
      </c>
      <c r="D157" s="83">
        <v>367</v>
      </c>
      <c r="E157" s="75" t="s">
        <v>183</v>
      </c>
      <c r="F157" s="62">
        <v>416</v>
      </c>
      <c r="G157" s="63">
        <f t="shared" si="27"/>
        <v>1739712</v>
      </c>
      <c r="H157" s="63">
        <v>34</v>
      </c>
      <c r="I157" s="63">
        <f t="shared" si="28"/>
        <v>79764</v>
      </c>
      <c r="J157" s="63">
        <v>77.527100000000004</v>
      </c>
      <c r="K157" s="63">
        <f t="shared" si="29"/>
        <v>166063.04999999999</v>
      </c>
      <c r="L157" s="63">
        <v>1</v>
      </c>
      <c r="M157" s="63">
        <f t="shared" si="30"/>
        <v>816</v>
      </c>
      <c r="N157" s="64">
        <f t="shared" si="31"/>
        <v>1986355.05</v>
      </c>
      <c r="O157" s="65">
        <v>644042</v>
      </c>
      <c r="P157" s="66">
        <v>534169742.84668398</v>
      </c>
      <c r="Q157" s="67">
        <f t="shared" si="32"/>
        <v>15710874.789608352</v>
      </c>
      <c r="R157" s="68">
        <v>0</v>
      </c>
      <c r="S157" s="69">
        <f t="shared" si="33"/>
        <v>1342313.05</v>
      </c>
      <c r="T157" s="76">
        <v>1313224.1299999999</v>
      </c>
      <c r="U157" s="67">
        <f t="shared" si="34"/>
        <v>1365753.0951999999</v>
      </c>
      <c r="V157" s="64">
        <f t="shared" si="35"/>
        <v>23440.045199999819</v>
      </c>
      <c r="W157" s="71">
        <f t="shared" si="36"/>
        <v>1365753.1</v>
      </c>
      <c r="X157" s="72"/>
      <c r="Y157" s="73">
        <f t="shared" si="25"/>
        <v>2009795.1</v>
      </c>
      <c r="Z157" s="74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</row>
    <row r="158" spans="1:49" s="77" customFormat="1" ht="12.75" x14ac:dyDescent="0.2">
      <c r="A158" s="82">
        <f>'[4]EOY Data FY22-23'!A156</f>
        <v>369</v>
      </c>
      <c r="B158" s="77" t="str">
        <f>'[4]EOY Data FY22-23'!B156</f>
        <v>Moultonborough</v>
      </c>
      <c r="C158" s="77" t="b">
        <f t="shared" si="26"/>
        <v>1</v>
      </c>
      <c r="D158" s="83">
        <v>369</v>
      </c>
      <c r="E158" s="75" t="s">
        <v>184</v>
      </c>
      <c r="F158" s="62">
        <v>409.07</v>
      </c>
      <c r="G158" s="63">
        <f t="shared" si="27"/>
        <v>1710730.74</v>
      </c>
      <c r="H158" s="63">
        <v>94.195099999999996</v>
      </c>
      <c r="I158" s="63">
        <f t="shared" si="28"/>
        <v>220981.7</v>
      </c>
      <c r="J158" s="63">
        <v>85.509699999999995</v>
      </c>
      <c r="K158" s="63">
        <f t="shared" si="29"/>
        <v>183161.78</v>
      </c>
      <c r="L158" s="63">
        <v>12.7201</v>
      </c>
      <c r="M158" s="63">
        <f t="shared" si="30"/>
        <v>10379.6</v>
      </c>
      <c r="N158" s="64">
        <f t="shared" si="31"/>
        <v>2125253.8199999998</v>
      </c>
      <c r="O158" s="65">
        <v>7230520</v>
      </c>
      <c r="P158" s="66">
        <v>5962725936.6082697</v>
      </c>
      <c r="Q158" s="67">
        <f t="shared" si="32"/>
        <v>63301869.594153732</v>
      </c>
      <c r="R158" s="68">
        <v>0</v>
      </c>
      <c r="S158" s="69">
        <f t="shared" si="33"/>
        <v>0</v>
      </c>
      <c r="T158" s="76">
        <v>0</v>
      </c>
      <c r="U158" s="67">
        <f t="shared" si="34"/>
        <v>0</v>
      </c>
      <c r="V158" s="64">
        <f t="shared" si="35"/>
        <v>0</v>
      </c>
      <c r="W158" s="71">
        <f t="shared" si="36"/>
        <v>0</v>
      </c>
      <c r="X158" s="72"/>
      <c r="Y158" s="73">
        <f t="shared" si="25"/>
        <v>7230520</v>
      </c>
      <c r="Z158" s="74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</row>
    <row r="159" spans="1:49" s="77" customFormat="1" ht="12.75" x14ac:dyDescent="0.2">
      <c r="A159" s="82">
        <f>'[4]EOY Data FY22-23'!A157</f>
        <v>371</v>
      </c>
      <c r="B159" s="77" t="str">
        <f>'[4]EOY Data FY22-23'!B157</f>
        <v>Nashua</v>
      </c>
      <c r="C159" s="77" t="b">
        <f t="shared" si="26"/>
        <v>1</v>
      </c>
      <c r="D159" s="83">
        <v>371</v>
      </c>
      <c r="E159" s="75" t="s">
        <v>185</v>
      </c>
      <c r="F159" s="62">
        <v>9537.02</v>
      </c>
      <c r="G159" s="63">
        <f t="shared" si="27"/>
        <v>39883817.640000001</v>
      </c>
      <c r="H159" s="63">
        <v>4233.4589000000005</v>
      </c>
      <c r="I159" s="63">
        <f t="shared" si="28"/>
        <v>9931694.5800000001</v>
      </c>
      <c r="J159" s="63">
        <v>1928.6789000000001</v>
      </c>
      <c r="K159" s="63">
        <f t="shared" si="29"/>
        <v>4131230.2</v>
      </c>
      <c r="L159" s="63">
        <v>1276.7289000000001</v>
      </c>
      <c r="M159" s="63">
        <f t="shared" si="30"/>
        <v>1041810.78</v>
      </c>
      <c r="N159" s="64">
        <f t="shared" si="31"/>
        <v>54988553.200000003</v>
      </c>
      <c r="O159" s="65">
        <v>18436077</v>
      </c>
      <c r="P159" s="66">
        <v>15601670357.220301</v>
      </c>
      <c r="Q159" s="67">
        <f t="shared" si="32"/>
        <v>3685324.6306986231</v>
      </c>
      <c r="R159" s="68">
        <v>21926557.427885491</v>
      </c>
      <c r="S159" s="69">
        <f t="shared" si="33"/>
        <v>58479033.627885491</v>
      </c>
      <c r="T159" s="76">
        <v>36177736.170000002</v>
      </c>
      <c r="U159" s="67">
        <f t="shared" si="34"/>
        <v>37624845.616800003</v>
      </c>
      <c r="V159" s="64">
        <f t="shared" si="35"/>
        <v>0</v>
      </c>
      <c r="W159" s="71">
        <f t="shared" si="36"/>
        <v>58479033.630000003</v>
      </c>
      <c r="X159" s="72"/>
      <c r="Y159" s="73">
        <f t="shared" si="25"/>
        <v>76915110.629999995</v>
      </c>
      <c r="Z159" s="74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</row>
    <row r="160" spans="1:49" s="77" customFormat="1" ht="12.75" x14ac:dyDescent="0.2">
      <c r="A160" s="82">
        <f>'[4]EOY Data FY22-23'!A158</f>
        <v>375</v>
      </c>
      <c r="B160" s="77" t="str">
        <f>'[4]EOY Data FY22-23'!B158</f>
        <v>Nelson</v>
      </c>
      <c r="C160" s="77" t="b">
        <f t="shared" si="26"/>
        <v>1</v>
      </c>
      <c r="D160" s="83">
        <v>375</v>
      </c>
      <c r="E160" s="75" t="s">
        <v>186</v>
      </c>
      <c r="F160" s="62">
        <v>53.29</v>
      </c>
      <c r="G160" s="63">
        <f t="shared" si="27"/>
        <v>222858.78</v>
      </c>
      <c r="H160" s="63">
        <v>14</v>
      </c>
      <c r="I160" s="63">
        <f t="shared" si="28"/>
        <v>32844</v>
      </c>
      <c r="J160" s="63">
        <v>5.1722000000000001</v>
      </c>
      <c r="K160" s="63">
        <f t="shared" si="29"/>
        <v>11078.85</v>
      </c>
      <c r="L160" s="63">
        <v>0</v>
      </c>
      <c r="M160" s="63">
        <f t="shared" si="30"/>
        <v>0</v>
      </c>
      <c r="N160" s="64">
        <f t="shared" si="31"/>
        <v>266781.63</v>
      </c>
      <c r="O160" s="65">
        <v>197073</v>
      </c>
      <c r="P160" s="66">
        <v>166358741.62964401</v>
      </c>
      <c r="Q160" s="67">
        <f t="shared" si="32"/>
        <v>11882767.259260286</v>
      </c>
      <c r="R160" s="68">
        <v>0</v>
      </c>
      <c r="S160" s="69">
        <f t="shared" si="33"/>
        <v>69708.63</v>
      </c>
      <c r="T160" s="76">
        <v>143257.25</v>
      </c>
      <c r="U160" s="67">
        <f t="shared" si="34"/>
        <v>148987.54</v>
      </c>
      <c r="V160" s="64">
        <f t="shared" si="35"/>
        <v>79278.91</v>
      </c>
      <c r="W160" s="71">
        <f t="shared" si="36"/>
        <v>148987.54</v>
      </c>
      <c r="X160" s="72"/>
      <c r="Y160" s="73">
        <f t="shared" si="25"/>
        <v>346060.54000000004</v>
      </c>
      <c r="Z160" s="74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</row>
    <row r="161" spans="1:49" s="77" customFormat="1" ht="12.75" x14ac:dyDescent="0.2">
      <c r="A161" s="82">
        <f>'[4]EOY Data FY22-23'!A159</f>
        <v>377</v>
      </c>
      <c r="B161" s="77" t="str">
        <f>'[4]EOY Data FY22-23'!B159</f>
        <v>New Boston</v>
      </c>
      <c r="C161" s="77" t="b">
        <f t="shared" si="26"/>
        <v>1</v>
      </c>
      <c r="D161" s="83">
        <v>377</v>
      </c>
      <c r="E161" s="75" t="s">
        <v>187</v>
      </c>
      <c r="F161" s="62">
        <v>937.3</v>
      </c>
      <c r="G161" s="63">
        <f t="shared" si="27"/>
        <v>3919788.6</v>
      </c>
      <c r="H161" s="63">
        <v>86.36930000000001</v>
      </c>
      <c r="I161" s="63">
        <f t="shared" si="28"/>
        <v>202622.38</v>
      </c>
      <c r="J161" s="63">
        <v>163.7945</v>
      </c>
      <c r="K161" s="63">
        <f t="shared" si="29"/>
        <v>350847.82</v>
      </c>
      <c r="L161" s="63">
        <v>1.1499999999999999</v>
      </c>
      <c r="M161" s="63">
        <f t="shared" si="30"/>
        <v>938.4</v>
      </c>
      <c r="N161" s="64">
        <f t="shared" si="31"/>
        <v>4474197.2</v>
      </c>
      <c r="O161" s="65">
        <v>1368415</v>
      </c>
      <c r="P161" s="66">
        <v>1138542062.68051</v>
      </c>
      <c r="Q161" s="67">
        <f t="shared" si="32"/>
        <v>13182254.142160581</v>
      </c>
      <c r="R161" s="68">
        <v>0</v>
      </c>
      <c r="S161" s="69">
        <f t="shared" si="33"/>
        <v>3105782.2</v>
      </c>
      <c r="T161" s="76">
        <v>2920966.69</v>
      </c>
      <c r="U161" s="67">
        <f t="shared" si="34"/>
        <v>3037805.3576000002</v>
      </c>
      <c r="V161" s="64">
        <f t="shared" si="35"/>
        <v>0</v>
      </c>
      <c r="W161" s="71">
        <f t="shared" si="36"/>
        <v>3105782.2</v>
      </c>
      <c r="X161" s="72"/>
      <c r="Y161" s="73">
        <f t="shared" si="25"/>
        <v>4474197.2</v>
      </c>
      <c r="Z161" s="74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</row>
    <row r="162" spans="1:49" s="77" customFormat="1" ht="12.75" x14ac:dyDescent="0.2">
      <c r="A162" s="82">
        <f>'[4]EOY Data FY22-23'!A160</f>
        <v>379</v>
      </c>
      <c r="B162" s="77" t="str">
        <f>'[4]EOY Data FY22-23'!B160</f>
        <v>Newbury</v>
      </c>
      <c r="C162" s="77" t="b">
        <f t="shared" si="26"/>
        <v>1</v>
      </c>
      <c r="D162" s="83">
        <v>379</v>
      </c>
      <c r="E162" s="75" t="s">
        <v>188</v>
      </c>
      <c r="F162" s="62">
        <v>178.08</v>
      </c>
      <c r="G162" s="63">
        <f t="shared" si="27"/>
        <v>744730.56</v>
      </c>
      <c r="H162" s="63">
        <v>33</v>
      </c>
      <c r="I162" s="63">
        <f t="shared" si="28"/>
        <v>77418</v>
      </c>
      <c r="J162" s="63">
        <v>29.9267</v>
      </c>
      <c r="K162" s="63">
        <f t="shared" si="29"/>
        <v>64102.99</v>
      </c>
      <c r="L162" s="63">
        <v>1</v>
      </c>
      <c r="M162" s="63">
        <f t="shared" si="30"/>
        <v>816</v>
      </c>
      <c r="N162" s="64">
        <f t="shared" si="31"/>
        <v>887067.55</v>
      </c>
      <c r="O162" s="65">
        <v>1861032</v>
      </c>
      <c r="P162" s="66">
        <v>1535326757.32932</v>
      </c>
      <c r="Q162" s="67">
        <f t="shared" si="32"/>
        <v>46525053.252403632</v>
      </c>
      <c r="R162" s="68">
        <v>0</v>
      </c>
      <c r="S162" s="69">
        <f t="shared" si="33"/>
        <v>0</v>
      </c>
      <c r="T162" s="76">
        <v>0</v>
      </c>
      <c r="U162" s="67">
        <f t="shared" si="34"/>
        <v>0</v>
      </c>
      <c r="V162" s="64">
        <f t="shared" si="35"/>
        <v>0</v>
      </c>
      <c r="W162" s="71">
        <f t="shared" si="36"/>
        <v>0</v>
      </c>
      <c r="X162" s="72"/>
      <c r="Y162" s="73">
        <f t="shared" si="25"/>
        <v>1861032</v>
      </c>
      <c r="Z162" s="74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</row>
    <row r="163" spans="1:49" s="77" customFormat="1" ht="12.75" x14ac:dyDescent="0.2">
      <c r="A163" s="82">
        <f>'[4]EOY Data FY22-23'!A161</f>
        <v>381</v>
      </c>
      <c r="B163" s="77" t="str">
        <f>'[4]EOY Data FY22-23'!B161</f>
        <v>New Castle</v>
      </c>
      <c r="C163" s="77" t="b">
        <f t="shared" si="26"/>
        <v>1</v>
      </c>
      <c r="D163" s="83">
        <v>381</v>
      </c>
      <c r="E163" s="75" t="s">
        <v>189</v>
      </c>
      <c r="F163" s="62">
        <v>35.24</v>
      </c>
      <c r="G163" s="63">
        <f t="shared" si="27"/>
        <v>147373.68</v>
      </c>
      <c r="H163" s="63">
        <v>0</v>
      </c>
      <c r="I163" s="63">
        <f t="shared" si="28"/>
        <v>0</v>
      </c>
      <c r="J163" s="63">
        <v>4.5</v>
      </c>
      <c r="K163" s="63">
        <f t="shared" si="29"/>
        <v>9639</v>
      </c>
      <c r="L163" s="63">
        <v>0</v>
      </c>
      <c r="M163" s="63">
        <f t="shared" si="30"/>
        <v>0</v>
      </c>
      <c r="N163" s="64">
        <f t="shared" si="31"/>
        <v>157012.68</v>
      </c>
      <c r="O163" s="65">
        <v>1476609</v>
      </c>
      <c r="P163" s="66">
        <v>1212374324.3401799</v>
      </c>
      <c r="Q163" s="67">
        <f t="shared" si="32"/>
        <v>0</v>
      </c>
      <c r="R163" s="68">
        <v>0</v>
      </c>
      <c r="S163" s="69">
        <f t="shared" si="33"/>
        <v>0</v>
      </c>
      <c r="T163" s="76">
        <v>0</v>
      </c>
      <c r="U163" s="67">
        <f t="shared" si="34"/>
        <v>0</v>
      </c>
      <c r="V163" s="64">
        <f t="shared" si="35"/>
        <v>0</v>
      </c>
      <c r="W163" s="71">
        <f t="shared" si="36"/>
        <v>0</v>
      </c>
      <c r="X163" s="72"/>
      <c r="Y163" s="73">
        <f t="shared" si="25"/>
        <v>1476609</v>
      </c>
      <c r="Z163" s="74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</row>
    <row r="164" spans="1:49" s="77" customFormat="1" ht="12.75" x14ac:dyDescent="0.2">
      <c r="A164" s="82">
        <f>'[4]EOY Data FY22-23'!A162</f>
        <v>383</v>
      </c>
      <c r="B164" s="77" t="str">
        <f>'[4]EOY Data FY22-23'!B162</f>
        <v>New Durham</v>
      </c>
      <c r="C164" s="77" t="b">
        <f t="shared" si="26"/>
        <v>1</v>
      </c>
      <c r="D164" s="83">
        <v>383</v>
      </c>
      <c r="E164" s="75" t="s">
        <v>190</v>
      </c>
      <c r="F164" s="62">
        <v>318.64</v>
      </c>
      <c r="G164" s="63">
        <f t="shared" si="27"/>
        <v>1332552.48</v>
      </c>
      <c r="H164" s="63">
        <v>83</v>
      </c>
      <c r="I164" s="63">
        <f t="shared" si="28"/>
        <v>194718</v>
      </c>
      <c r="J164" s="63">
        <v>52</v>
      </c>
      <c r="K164" s="63">
        <f t="shared" si="29"/>
        <v>111384</v>
      </c>
      <c r="L164" s="63">
        <v>0</v>
      </c>
      <c r="M164" s="63">
        <f t="shared" si="30"/>
        <v>0</v>
      </c>
      <c r="N164" s="64">
        <f t="shared" si="31"/>
        <v>1638654.48</v>
      </c>
      <c r="O164" s="65">
        <v>1029160</v>
      </c>
      <c r="P164" s="66">
        <v>851320733.88493896</v>
      </c>
      <c r="Q164" s="67">
        <f t="shared" si="32"/>
        <v>10256876.311866734</v>
      </c>
      <c r="R164" s="68">
        <v>0</v>
      </c>
      <c r="S164" s="69">
        <f t="shared" si="33"/>
        <v>609494.48</v>
      </c>
      <c r="T164" s="76">
        <v>444813.67</v>
      </c>
      <c r="U164" s="67">
        <f t="shared" si="34"/>
        <v>462606.21679999999</v>
      </c>
      <c r="V164" s="64">
        <f t="shared" si="35"/>
        <v>0</v>
      </c>
      <c r="W164" s="71">
        <f t="shared" si="36"/>
        <v>609494.48</v>
      </c>
      <c r="X164" s="72"/>
      <c r="Y164" s="73">
        <f t="shared" si="25"/>
        <v>1638654.48</v>
      </c>
      <c r="Z164" s="74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</row>
    <row r="165" spans="1:49" s="77" customFormat="1" ht="12.75" x14ac:dyDescent="0.2">
      <c r="A165" s="82">
        <f>'[4]EOY Data FY22-23'!A163</f>
        <v>387</v>
      </c>
      <c r="B165" s="77" t="str">
        <f>'[4]EOY Data FY22-23'!B163</f>
        <v>Newfields</v>
      </c>
      <c r="C165" s="77" t="b">
        <f t="shared" si="26"/>
        <v>1</v>
      </c>
      <c r="D165" s="83">
        <v>387</v>
      </c>
      <c r="E165" s="75" t="s">
        <v>191</v>
      </c>
      <c r="F165" s="62">
        <v>245.44</v>
      </c>
      <c r="G165" s="63">
        <f t="shared" si="27"/>
        <v>1026430.08</v>
      </c>
      <c r="H165" s="63">
        <v>16.350000000000001</v>
      </c>
      <c r="I165" s="63">
        <f t="shared" si="28"/>
        <v>38357.1</v>
      </c>
      <c r="J165" s="63">
        <v>48.8444</v>
      </c>
      <c r="K165" s="63">
        <f t="shared" si="29"/>
        <v>104624.7</v>
      </c>
      <c r="L165" s="63">
        <v>0</v>
      </c>
      <c r="M165" s="63">
        <f t="shared" si="30"/>
        <v>0</v>
      </c>
      <c r="N165" s="64">
        <f t="shared" si="31"/>
        <v>1169411.8799999999</v>
      </c>
      <c r="O165" s="65">
        <v>526397</v>
      </c>
      <c r="P165" s="66">
        <v>434077853.53066599</v>
      </c>
      <c r="Q165" s="67">
        <f t="shared" si="32"/>
        <v>26549104.19147804</v>
      </c>
      <c r="R165" s="68">
        <v>0</v>
      </c>
      <c r="S165" s="69">
        <f t="shared" si="33"/>
        <v>643014.87999999989</v>
      </c>
      <c r="T165" s="76">
        <v>518517.44</v>
      </c>
      <c r="U165" s="67">
        <f t="shared" si="34"/>
        <v>539258.13760000002</v>
      </c>
      <c r="V165" s="64">
        <f t="shared" si="35"/>
        <v>0</v>
      </c>
      <c r="W165" s="71">
        <f t="shared" si="36"/>
        <v>643014.88</v>
      </c>
      <c r="X165" s="72"/>
      <c r="Y165" s="73">
        <f t="shared" si="25"/>
        <v>1169411.8799999999</v>
      </c>
      <c r="Z165" s="74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</row>
    <row r="166" spans="1:49" s="77" customFormat="1" ht="12.75" x14ac:dyDescent="0.2">
      <c r="A166" s="82">
        <f>'[4]EOY Data FY22-23'!A164</f>
        <v>389</v>
      </c>
      <c r="B166" s="77" t="str">
        <f>'[4]EOY Data FY22-23'!B164</f>
        <v>New Hampton</v>
      </c>
      <c r="C166" s="77" t="b">
        <f t="shared" si="26"/>
        <v>1</v>
      </c>
      <c r="D166" s="83">
        <v>389</v>
      </c>
      <c r="E166" s="75" t="s">
        <v>192</v>
      </c>
      <c r="F166" s="62">
        <v>226.74</v>
      </c>
      <c r="G166" s="63">
        <f t="shared" si="27"/>
        <v>948226.68</v>
      </c>
      <c r="H166" s="63">
        <v>70</v>
      </c>
      <c r="I166" s="63">
        <f t="shared" si="28"/>
        <v>164220</v>
      </c>
      <c r="J166" s="63">
        <v>35.311700000000002</v>
      </c>
      <c r="K166" s="63">
        <f t="shared" si="29"/>
        <v>75637.66</v>
      </c>
      <c r="L166" s="63">
        <v>0</v>
      </c>
      <c r="M166" s="63">
        <f t="shared" si="30"/>
        <v>0</v>
      </c>
      <c r="N166" s="64">
        <f t="shared" si="31"/>
        <v>1188084.3400000001</v>
      </c>
      <c r="O166" s="65">
        <v>635018</v>
      </c>
      <c r="P166" s="66">
        <v>575481141.89692199</v>
      </c>
      <c r="Q166" s="67">
        <f t="shared" si="32"/>
        <v>8221159.1699560285</v>
      </c>
      <c r="R166" s="68">
        <v>0</v>
      </c>
      <c r="S166" s="69">
        <f t="shared" si="33"/>
        <v>553066.34000000008</v>
      </c>
      <c r="T166" s="76">
        <v>805473.84</v>
      </c>
      <c r="U166" s="67">
        <f t="shared" si="34"/>
        <v>837692.79359999998</v>
      </c>
      <c r="V166" s="64">
        <f t="shared" si="35"/>
        <v>284626.45359999989</v>
      </c>
      <c r="W166" s="71">
        <f t="shared" si="36"/>
        <v>837692.79</v>
      </c>
      <c r="X166" s="72"/>
      <c r="Y166" s="73">
        <f t="shared" si="25"/>
        <v>1472710.79</v>
      </c>
      <c r="Z166" s="74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</row>
    <row r="167" spans="1:49" s="77" customFormat="1" ht="12.75" x14ac:dyDescent="0.2">
      <c r="A167" s="82">
        <f>'[4]EOY Data FY22-23'!A165</f>
        <v>391</v>
      </c>
      <c r="B167" s="77" t="str">
        <f>'[4]EOY Data FY22-23'!B165</f>
        <v>Newington</v>
      </c>
      <c r="C167" s="77" t="b">
        <f t="shared" si="26"/>
        <v>1</v>
      </c>
      <c r="D167" s="83">
        <v>391</v>
      </c>
      <c r="E167" s="75" t="s">
        <v>193</v>
      </c>
      <c r="F167" s="62">
        <v>62.62</v>
      </c>
      <c r="G167" s="63">
        <f t="shared" si="27"/>
        <v>261876.84</v>
      </c>
      <c r="H167" s="63">
        <v>4.18</v>
      </c>
      <c r="I167" s="63">
        <f t="shared" si="28"/>
        <v>9806.2800000000007</v>
      </c>
      <c r="J167" s="63">
        <v>11</v>
      </c>
      <c r="K167" s="63">
        <f t="shared" si="29"/>
        <v>23562</v>
      </c>
      <c r="L167" s="63">
        <v>0</v>
      </c>
      <c r="M167" s="63">
        <f t="shared" si="30"/>
        <v>0</v>
      </c>
      <c r="N167" s="64">
        <f t="shared" si="31"/>
        <v>295245.12</v>
      </c>
      <c r="O167" s="65">
        <v>1019237</v>
      </c>
      <c r="P167" s="66">
        <v>1282795460.4983699</v>
      </c>
      <c r="Q167" s="67">
        <f t="shared" si="32"/>
        <v>306888866.14793539</v>
      </c>
      <c r="R167" s="68">
        <v>0</v>
      </c>
      <c r="S167" s="69">
        <f t="shared" si="33"/>
        <v>0</v>
      </c>
      <c r="T167" s="76">
        <v>0</v>
      </c>
      <c r="U167" s="67">
        <f t="shared" si="34"/>
        <v>0</v>
      </c>
      <c r="V167" s="64">
        <f t="shared" si="35"/>
        <v>0</v>
      </c>
      <c r="W167" s="71">
        <f t="shared" si="36"/>
        <v>0</v>
      </c>
      <c r="X167" s="72"/>
      <c r="Y167" s="73">
        <f t="shared" si="25"/>
        <v>1019237</v>
      </c>
      <c r="Z167" s="74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</row>
    <row r="168" spans="1:49" s="77" customFormat="1" ht="12.75" x14ac:dyDescent="0.2">
      <c r="A168" s="82">
        <f>'[4]EOY Data FY22-23'!A166</f>
        <v>393</v>
      </c>
      <c r="B168" s="77" t="str">
        <f>'[4]EOY Data FY22-23'!B166</f>
        <v>New Ipswich</v>
      </c>
      <c r="C168" s="77" t="b">
        <f t="shared" si="26"/>
        <v>1</v>
      </c>
      <c r="D168" s="83">
        <v>393</v>
      </c>
      <c r="E168" s="75" t="s">
        <v>194</v>
      </c>
      <c r="F168" s="62">
        <v>606.23</v>
      </c>
      <c r="G168" s="63">
        <f t="shared" si="27"/>
        <v>2535253.86</v>
      </c>
      <c r="H168" s="63">
        <v>113.73909999999999</v>
      </c>
      <c r="I168" s="63">
        <f t="shared" si="28"/>
        <v>266831.93</v>
      </c>
      <c r="J168" s="63">
        <v>68.100899999999996</v>
      </c>
      <c r="K168" s="63">
        <f t="shared" si="29"/>
        <v>145872.13</v>
      </c>
      <c r="L168" s="63">
        <v>6.1169000000000002</v>
      </c>
      <c r="M168" s="63">
        <f t="shared" si="30"/>
        <v>4991.3900000000003</v>
      </c>
      <c r="N168" s="64">
        <f t="shared" si="31"/>
        <v>2952949.31</v>
      </c>
      <c r="O168" s="65">
        <v>924924</v>
      </c>
      <c r="P168" s="66">
        <v>777476141.79415202</v>
      </c>
      <c r="Q168" s="67">
        <f t="shared" si="32"/>
        <v>6835610.1094008312</v>
      </c>
      <c r="R168" s="68">
        <v>0</v>
      </c>
      <c r="S168" s="69">
        <f t="shared" si="33"/>
        <v>2028025.31</v>
      </c>
      <c r="T168" s="76">
        <v>2760237.89</v>
      </c>
      <c r="U168" s="67">
        <f t="shared" si="34"/>
        <v>2870647.4056000002</v>
      </c>
      <c r="V168" s="64">
        <f t="shared" si="35"/>
        <v>842622.09560000012</v>
      </c>
      <c r="W168" s="71">
        <f t="shared" si="36"/>
        <v>2870647.41</v>
      </c>
      <c r="X168" s="72"/>
      <c r="Y168" s="73">
        <f t="shared" si="25"/>
        <v>3795571.41</v>
      </c>
      <c r="Z168" s="74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</row>
    <row r="169" spans="1:49" s="77" customFormat="1" ht="12.75" x14ac:dyDescent="0.2">
      <c r="A169" s="82">
        <f>'[4]EOY Data FY22-23'!A167</f>
        <v>395</v>
      </c>
      <c r="B169" s="77" t="str">
        <f>'[4]EOY Data FY22-23'!B167</f>
        <v>New London</v>
      </c>
      <c r="C169" s="77" t="b">
        <f t="shared" si="26"/>
        <v>1</v>
      </c>
      <c r="D169" s="83">
        <v>395</v>
      </c>
      <c r="E169" s="75" t="s">
        <v>195</v>
      </c>
      <c r="F169" s="62">
        <v>312</v>
      </c>
      <c r="G169" s="63">
        <f t="shared" si="27"/>
        <v>1304784</v>
      </c>
      <c r="H169" s="63">
        <v>14</v>
      </c>
      <c r="I169" s="63">
        <f t="shared" si="28"/>
        <v>32844</v>
      </c>
      <c r="J169" s="63">
        <v>30.083400000000001</v>
      </c>
      <c r="K169" s="63">
        <f t="shared" si="29"/>
        <v>64438.64</v>
      </c>
      <c r="L169" s="63">
        <v>1</v>
      </c>
      <c r="M169" s="63">
        <f t="shared" si="30"/>
        <v>816</v>
      </c>
      <c r="N169" s="64">
        <f t="shared" si="31"/>
        <v>1402882.64</v>
      </c>
      <c r="O169" s="65">
        <v>2582131</v>
      </c>
      <c r="P169" s="66">
        <v>2138706462.8295</v>
      </c>
      <c r="Q169" s="67">
        <f t="shared" si="32"/>
        <v>152764747.3449643</v>
      </c>
      <c r="R169" s="68">
        <v>0</v>
      </c>
      <c r="S169" s="69">
        <f t="shared" si="33"/>
        <v>0</v>
      </c>
      <c r="T169" s="76">
        <v>0</v>
      </c>
      <c r="U169" s="67">
        <f t="shared" si="34"/>
        <v>0</v>
      </c>
      <c r="V169" s="64">
        <f t="shared" si="35"/>
        <v>0</v>
      </c>
      <c r="W169" s="71">
        <f t="shared" si="36"/>
        <v>0</v>
      </c>
      <c r="X169" s="72"/>
      <c r="Y169" s="73">
        <f t="shared" si="25"/>
        <v>2582131</v>
      </c>
      <c r="Z169" s="74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</row>
    <row r="170" spans="1:49" s="77" customFormat="1" ht="12.75" x14ac:dyDescent="0.2">
      <c r="A170" s="82">
        <f>'[4]EOY Data FY22-23'!A168</f>
        <v>399</v>
      </c>
      <c r="B170" s="77" t="str">
        <f>'[4]EOY Data FY22-23'!B168</f>
        <v>Newmarket</v>
      </c>
      <c r="C170" s="77" t="b">
        <f t="shared" si="26"/>
        <v>1</v>
      </c>
      <c r="D170" s="83">
        <v>399</v>
      </c>
      <c r="E170" s="75" t="s">
        <v>196</v>
      </c>
      <c r="F170" s="62">
        <v>950.25</v>
      </c>
      <c r="G170" s="63">
        <f t="shared" si="27"/>
        <v>3973945.5</v>
      </c>
      <c r="H170" s="63">
        <v>188</v>
      </c>
      <c r="I170" s="63">
        <f t="shared" si="28"/>
        <v>441048</v>
      </c>
      <c r="J170" s="63">
        <v>176.22990000000001</v>
      </c>
      <c r="K170" s="63">
        <f t="shared" si="29"/>
        <v>377484.45</v>
      </c>
      <c r="L170" s="63">
        <v>16</v>
      </c>
      <c r="M170" s="63">
        <f t="shared" si="30"/>
        <v>13056</v>
      </c>
      <c r="N170" s="64">
        <f t="shared" si="31"/>
        <v>4805533.95</v>
      </c>
      <c r="O170" s="65">
        <v>1875985</v>
      </c>
      <c r="P170" s="66">
        <v>1547173738.6972799</v>
      </c>
      <c r="Q170" s="67">
        <f t="shared" si="32"/>
        <v>8229647.5462621273</v>
      </c>
      <c r="R170" s="68">
        <v>0</v>
      </c>
      <c r="S170" s="69">
        <f t="shared" si="33"/>
        <v>2929548.95</v>
      </c>
      <c r="T170" s="76">
        <v>2300645.2200000002</v>
      </c>
      <c r="U170" s="67">
        <f t="shared" si="34"/>
        <v>2392671.0288000004</v>
      </c>
      <c r="V170" s="64">
        <f t="shared" si="35"/>
        <v>0</v>
      </c>
      <c r="W170" s="71">
        <f t="shared" si="36"/>
        <v>2929548.95</v>
      </c>
      <c r="X170" s="72"/>
      <c r="Y170" s="73">
        <f t="shared" si="25"/>
        <v>4805533.95</v>
      </c>
      <c r="Z170" s="74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</row>
    <row r="171" spans="1:49" s="77" customFormat="1" ht="12.75" x14ac:dyDescent="0.2">
      <c r="A171" s="82">
        <f>'[4]EOY Data FY22-23'!A169</f>
        <v>401</v>
      </c>
      <c r="B171" s="77" t="str">
        <f>'[4]EOY Data FY22-23'!B169</f>
        <v>Newport</v>
      </c>
      <c r="C171" s="77" t="b">
        <f t="shared" si="26"/>
        <v>1</v>
      </c>
      <c r="D171" s="83">
        <v>401</v>
      </c>
      <c r="E171" s="75" t="s">
        <v>197</v>
      </c>
      <c r="F171" s="62">
        <v>630.79</v>
      </c>
      <c r="G171" s="63">
        <f t="shared" si="27"/>
        <v>2637963.7799999998</v>
      </c>
      <c r="H171" s="63">
        <v>376.88</v>
      </c>
      <c r="I171" s="63">
        <f t="shared" si="28"/>
        <v>884160.48</v>
      </c>
      <c r="J171" s="63">
        <v>203.94989999999999</v>
      </c>
      <c r="K171" s="63">
        <f t="shared" si="29"/>
        <v>436860.69</v>
      </c>
      <c r="L171" s="63">
        <v>10.0746</v>
      </c>
      <c r="M171" s="63">
        <f t="shared" si="30"/>
        <v>8220.8700000000008</v>
      </c>
      <c r="N171" s="64">
        <f t="shared" si="31"/>
        <v>3967205.82</v>
      </c>
      <c r="O171" s="65">
        <v>905369</v>
      </c>
      <c r="P171" s="66">
        <v>765303752.299492</v>
      </c>
      <c r="Q171" s="67">
        <f t="shared" si="32"/>
        <v>2030629.7821574295</v>
      </c>
      <c r="R171" s="68">
        <v>3012149.0930908634</v>
      </c>
      <c r="S171" s="69">
        <f t="shared" si="33"/>
        <v>6073985.9130908633</v>
      </c>
      <c r="T171" s="76">
        <v>7199346.0899999999</v>
      </c>
      <c r="U171" s="67">
        <f t="shared" si="34"/>
        <v>7487319.9336000001</v>
      </c>
      <c r="V171" s="64">
        <f t="shared" si="35"/>
        <v>1413334.0205091368</v>
      </c>
      <c r="W171" s="71">
        <f t="shared" si="36"/>
        <v>7487319.9299999997</v>
      </c>
      <c r="X171" s="72"/>
      <c r="Y171" s="73">
        <f t="shared" si="25"/>
        <v>8392688.9299999997</v>
      </c>
      <c r="Z171" s="74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</row>
    <row r="172" spans="1:49" s="77" customFormat="1" ht="12.75" x14ac:dyDescent="0.2">
      <c r="A172" s="82">
        <f>'[4]EOY Data FY22-23'!A170</f>
        <v>403</v>
      </c>
      <c r="B172" s="77" t="str">
        <f>'[4]EOY Data FY22-23'!B170</f>
        <v>Newton</v>
      </c>
      <c r="C172" s="77" t="b">
        <f t="shared" si="26"/>
        <v>1</v>
      </c>
      <c r="D172" s="83">
        <v>403</v>
      </c>
      <c r="E172" s="75" t="s">
        <v>198</v>
      </c>
      <c r="F172" s="62">
        <v>526.94000000000005</v>
      </c>
      <c r="G172" s="63">
        <f t="shared" si="27"/>
        <v>2203663.08</v>
      </c>
      <c r="H172" s="63">
        <v>76.119900000000001</v>
      </c>
      <c r="I172" s="63">
        <f t="shared" si="28"/>
        <v>178577.29</v>
      </c>
      <c r="J172" s="63">
        <v>135.76820000000001</v>
      </c>
      <c r="K172" s="63">
        <f t="shared" si="29"/>
        <v>290815.48</v>
      </c>
      <c r="L172" s="63">
        <v>7.3796999999999997</v>
      </c>
      <c r="M172" s="63">
        <f t="shared" si="30"/>
        <v>6021.84</v>
      </c>
      <c r="N172" s="64">
        <f t="shared" si="31"/>
        <v>2679077.69</v>
      </c>
      <c r="O172" s="65">
        <v>1090963</v>
      </c>
      <c r="P172" s="66">
        <v>914830752.14408803</v>
      </c>
      <c r="Q172" s="67">
        <f t="shared" si="32"/>
        <v>12018286.310729362</v>
      </c>
      <c r="R172" s="68">
        <v>0</v>
      </c>
      <c r="S172" s="69">
        <f t="shared" si="33"/>
        <v>1588114.69</v>
      </c>
      <c r="T172" s="76">
        <v>1431548.89</v>
      </c>
      <c r="U172" s="67">
        <f t="shared" si="34"/>
        <v>1488810.8455999999</v>
      </c>
      <c r="V172" s="64">
        <f t="shared" si="35"/>
        <v>0</v>
      </c>
      <c r="W172" s="71">
        <f t="shared" si="36"/>
        <v>1588114.69</v>
      </c>
      <c r="X172" s="72"/>
      <c r="Y172" s="73">
        <f t="shared" si="25"/>
        <v>2679077.69</v>
      </c>
      <c r="Z172" s="74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</row>
    <row r="173" spans="1:49" s="77" customFormat="1" ht="12.75" x14ac:dyDescent="0.2">
      <c r="A173" s="82">
        <f>'[4]EOY Data FY22-23'!A171</f>
        <v>404</v>
      </c>
      <c r="B173" s="77" t="str">
        <f>'[4]EOY Data FY22-23'!B171</f>
        <v>Northfield</v>
      </c>
      <c r="C173" s="77" t="b">
        <f t="shared" si="26"/>
        <v>1</v>
      </c>
      <c r="D173" s="83">
        <v>404</v>
      </c>
      <c r="E173" s="75" t="s">
        <v>199</v>
      </c>
      <c r="F173" s="62">
        <v>473.87</v>
      </c>
      <c r="G173" s="63">
        <f t="shared" si="27"/>
        <v>1981724.34</v>
      </c>
      <c r="H173" s="63">
        <v>145.71</v>
      </c>
      <c r="I173" s="63">
        <f t="shared" si="28"/>
        <v>341835.66</v>
      </c>
      <c r="J173" s="63">
        <v>117.6387</v>
      </c>
      <c r="K173" s="63">
        <f t="shared" si="29"/>
        <v>251982.1</v>
      </c>
      <c r="L173" s="63">
        <v>2</v>
      </c>
      <c r="M173" s="63">
        <f t="shared" si="30"/>
        <v>1632</v>
      </c>
      <c r="N173" s="64">
        <f t="shared" si="31"/>
        <v>2577174.1</v>
      </c>
      <c r="O173" s="65">
        <v>744740</v>
      </c>
      <c r="P173" s="66">
        <v>625687970.11675096</v>
      </c>
      <c r="Q173" s="67">
        <f t="shared" si="32"/>
        <v>4294063.3458015984</v>
      </c>
      <c r="R173" s="68">
        <v>603893.97480152338</v>
      </c>
      <c r="S173" s="69">
        <f t="shared" si="33"/>
        <v>2436328.0748015232</v>
      </c>
      <c r="T173" s="76">
        <v>4347726.29</v>
      </c>
      <c r="U173" s="67">
        <f t="shared" si="34"/>
        <v>4521635.3415999999</v>
      </c>
      <c r="V173" s="64">
        <f t="shared" si="35"/>
        <v>2085307.2667984767</v>
      </c>
      <c r="W173" s="71">
        <f t="shared" si="36"/>
        <v>4521635.34</v>
      </c>
      <c r="X173" s="72"/>
      <c r="Y173" s="73">
        <f t="shared" si="25"/>
        <v>5266375.34</v>
      </c>
      <c r="Z173" s="74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</row>
    <row r="174" spans="1:49" s="77" customFormat="1" ht="12.75" x14ac:dyDescent="0.2">
      <c r="A174" s="87">
        <f>'[4]EOY Data FY22-23'!A172</f>
        <v>405</v>
      </c>
      <c r="B174" s="88" t="str">
        <f>'[4]EOY Data FY22-23'!B172</f>
        <v>North Hampton</v>
      </c>
      <c r="C174" s="88" t="b">
        <f t="shared" si="26"/>
        <v>1</v>
      </c>
      <c r="D174" s="83">
        <v>405</v>
      </c>
      <c r="E174" s="75" t="s">
        <v>200</v>
      </c>
      <c r="F174" s="62">
        <v>404.06</v>
      </c>
      <c r="G174" s="63">
        <f t="shared" si="27"/>
        <v>1689778.92</v>
      </c>
      <c r="H174" s="63">
        <v>24</v>
      </c>
      <c r="I174" s="63">
        <f t="shared" si="28"/>
        <v>56304</v>
      </c>
      <c r="J174" s="63">
        <v>86.297200000000004</v>
      </c>
      <c r="K174" s="63">
        <f t="shared" si="29"/>
        <v>184848.6</v>
      </c>
      <c r="L174" s="63">
        <v>2.1446000000000001</v>
      </c>
      <c r="M174" s="63">
        <f t="shared" si="30"/>
        <v>1749.99</v>
      </c>
      <c r="N174" s="64">
        <f t="shared" si="31"/>
        <v>1932681.51</v>
      </c>
      <c r="O174" s="65">
        <v>2425851</v>
      </c>
      <c r="P174" s="66">
        <v>2017612578.2967</v>
      </c>
      <c r="Q174" s="67">
        <f t="shared" si="32"/>
        <v>84067190.762362495</v>
      </c>
      <c r="R174" s="68">
        <v>0</v>
      </c>
      <c r="S174" s="69">
        <f t="shared" si="33"/>
        <v>0</v>
      </c>
      <c r="T174" s="76">
        <v>0</v>
      </c>
      <c r="U174" s="67">
        <f t="shared" si="34"/>
        <v>0</v>
      </c>
      <c r="V174" s="64">
        <f t="shared" si="35"/>
        <v>0</v>
      </c>
      <c r="W174" s="71">
        <f t="shared" si="36"/>
        <v>0</v>
      </c>
      <c r="X174" s="72"/>
      <c r="Y174" s="73">
        <f t="shared" si="25"/>
        <v>2425851</v>
      </c>
      <c r="Z174" s="74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</row>
    <row r="175" spans="1:49" s="77" customFormat="1" ht="12.75" x14ac:dyDescent="0.2">
      <c r="A175" s="82">
        <f>'[4]EOY Data FY22-23'!A173</f>
        <v>407</v>
      </c>
      <c r="B175" s="77" t="str">
        <f>'[4]EOY Data FY22-23'!B173</f>
        <v>Northumberland</v>
      </c>
      <c r="C175" s="77" t="b">
        <f t="shared" si="26"/>
        <v>1</v>
      </c>
      <c r="D175" s="83">
        <v>407</v>
      </c>
      <c r="E175" s="75" t="s">
        <v>201</v>
      </c>
      <c r="F175" s="62">
        <v>244.23</v>
      </c>
      <c r="G175" s="63">
        <f t="shared" si="27"/>
        <v>1021369.86</v>
      </c>
      <c r="H175" s="63">
        <v>112</v>
      </c>
      <c r="I175" s="63">
        <f t="shared" si="28"/>
        <v>262752</v>
      </c>
      <c r="J175" s="63">
        <v>81.1982</v>
      </c>
      <c r="K175" s="63">
        <f t="shared" si="29"/>
        <v>173926.54</v>
      </c>
      <c r="L175" s="63">
        <v>0</v>
      </c>
      <c r="M175" s="63">
        <f t="shared" si="30"/>
        <v>0</v>
      </c>
      <c r="N175" s="64">
        <f t="shared" si="31"/>
        <v>1458048.4</v>
      </c>
      <c r="O175" s="65">
        <v>217829</v>
      </c>
      <c r="P175" s="66">
        <v>282771776.36946201</v>
      </c>
      <c r="Q175" s="67">
        <f t="shared" si="32"/>
        <v>2524748.0032987678</v>
      </c>
      <c r="R175" s="68">
        <v>801060.78017191449</v>
      </c>
      <c r="S175" s="69">
        <f t="shared" si="33"/>
        <v>2041280.1801719144</v>
      </c>
      <c r="T175" s="76">
        <v>2689392.99</v>
      </c>
      <c r="U175" s="67">
        <f t="shared" si="34"/>
        <v>2796968.7096000002</v>
      </c>
      <c r="V175" s="64">
        <f t="shared" si="35"/>
        <v>755688.52942808578</v>
      </c>
      <c r="W175" s="71">
        <f t="shared" si="36"/>
        <v>2796968.71</v>
      </c>
      <c r="X175" s="72"/>
      <c r="Y175" s="73">
        <f t="shared" si="25"/>
        <v>3014797.71</v>
      </c>
      <c r="Z175" s="74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</row>
    <row r="176" spans="1:49" s="77" customFormat="1" ht="12.75" x14ac:dyDescent="0.2">
      <c r="A176" s="82">
        <f>'[4]EOY Data FY22-23'!A174</f>
        <v>411</v>
      </c>
      <c r="B176" s="77" t="str">
        <f>'[4]EOY Data FY22-23'!B174</f>
        <v>Northwood</v>
      </c>
      <c r="C176" s="77" t="b">
        <f t="shared" si="26"/>
        <v>1</v>
      </c>
      <c r="D176" s="83">
        <v>411</v>
      </c>
      <c r="E176" s="75" t="s">
        <v>202</v>
      </c>
      <c r="F176" s="62">
        <v>566</v>
      </c>
      <c r="G176" s="63">
        <f t="shared" si="27"/>
        <v>2367012</v>
      </c>
      <c r="H176" s="63">
        <v>79.38</v>
      </c>
      <c r="I176" s="63">
        <f t="shared" si="28"/>
        <v>186225.48</v>
      </c>
      <c r="J176" s="63">
        <v>105.29640000000001</v>
      </c>
      <c r="K176" s="63">
        <f t="shared" si="29"/>
        <v>225544.89</v>
      </c>
      <c r="L176" s="63">
        <v>0</v>
      </c>
      <c r="M176" s="63">
        <f t="shared" si="30"/>
        <v>0</v>
      </c>
      <c r="N176" s="64">
        <f t="shared" si="31"/>
        <v>2778782.37</v>
      </c>
      <c r="O176" s="65">
        <v>1141313</v>
      </c>
      <c r="P176" s="66">
        <v>947366031.28027999</v>
      </c>
      <c r="Q176" s="67">
        <f t="shared" si="32"/>
        <v>11934568.295292014</v>
      </c>
      <c r="R176" s="68">
        <v>0</v>
      </c>
      <c r="S176" s="69">
        <f t="shared" si="33"/>
        <v>1637469.37</v>
      </c>
      <c r="T176" s="76">
        <v>1986859.43</v>
      </c>
      <c r="U176" s="67">
        <f t="shared" si="34"/>
        <v>2066333.8071999999</v>
      </c>
      <c r="V176" s="64">
        <f t="shared" si="35"/>
        <v>428864.43719999981</v>
      </c>
      <c r="W176" s="71">
        <f t="shared" si="36"/>
        <v>2066333.81</v>
      </c>
      <c r="X176" s="72"/>
      <c r="Y176" s="73">
        <f t="shared" si="25"/>
        <v>3207646.81</v>
      </c>
      <c r="Z176" s="74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</row>
    <row r="177" spans="1:49" s="77" customFormat="1" ht="12.75" x14ac:dyDescent="0.2">
      <c r="A177" s="82">
        <f>'[4]EOY Data FY22-23'!A175</f>
        <v>413</v>
      </c>
      <c r="B177" s="77" t="str">
        <f>'[4]EOY Data FY22-23'!B175</f>
        <v>Nottingham</v>
      </c>
      <c r="C177" s="77" t="b">
        <f t="shared" si="26"/>
        <v>1</v>
      </c>
      <c r="D177" s="83">
        <v>413</v>
      </c>
      <c r="E177" s="75" t="s">
        <v>203</v>
      </c>
      <c r="F177" s="62">
        <v>760</v>
      </c>
      <c r="G177" s="63">
        <f t="shared" si="27"/>
        <v>3178320</v>
      </c>
      <c r="H177" s="63">
        <v>63.174399999999999</v>
      </c>
      <c r="I177" s="63">
        <f t="shared" si="28"/>
        <v>148207.14000000001</v>
      </c>
      <c r="J177" s="63">
        <v>85.880099999999999</v>
      </c>
      <c r="K177" s="63">
        <f t="shared" si="29"/>
        <v>183955.17</v>
      </c>
      <c r="L177" s="63">
        <v>0</v>
      </c>
      <c r="M177" s="63">
        <f t="shared" si="30"/>
        <v>0</v>
      </c>
      <c r="N177" s="64">
        <f t="shared" si="31"/>
        <v>3510482.31</v>
      </c>
      <c r="O177" s="65">
        <v>1386961</v>
      </c>
      <c r="P177" s="66">
        <v>1173888088.74418</v>
      </c>
      <c r="Q177" s="67">
        <f t="shared" si="32"/>
        <v>18581705.386108615</v>
      </c>
      <c r="R177" s="68">
        <v>0</v>
      </c>
      <c r="S177" s="69">
        <f t="shared" si="33"/>
        <v>2123521.31</v>
      </c>
      <c r="T177" s="76">
        <v>1792394.99</v>
      </c>
      <c r="U177" s="67">
        <f t="shared" si="34"/>
        <v>1864090.7896</v>
      </c>
      <c r="V177" s="64">
        <f t="shared" si="35"/>
        <v>0</v>
      </c>
      <c r="W177" s="71">
        <f t="shared" si="36"/>
        <v>2123521.31</v>
      </c>
      <c r="X177" s="72"/>
      <c r="Y177" s="73">
        <f t="shared" si="25"/>
        <v>3510482.31</v>
      </c>
      <c r="Z177" s="74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</row>
    <row r="178" spans="1:49" s="77" customFormat="1" ht="12.75" x14ac:dyDescent="0.2">
      <c r="A178" s="82">
        <f>'[4]EOY Data FY22-23'!A176</f>
        <v>414</v>
      </c>
      <c r="B178" s="77" t="str">
        <f>'[4]EOY Data FY22-23'!B176</f>
        <v>Odell</v>
      </c>
      <c r="C178" s="77" t="b">
        <f t="shared" si="26"/>
        <v>1</v>
      </c>
      <c r="D178" s="83">
        <v>414</v>
      </c>
      <c r="E178" s="75" t="s">
        <v>204</v>
      </c>
      <c r="F178" s="62">
        <v>0</v>
      </c>
      <c r="G178" s="63">
        <f t="shared" si="27"/>
        <v>0</v>
      </c>
      <c r="H178" s="63">
        <v>0</v>
      </c>
      <c r="I178" s="63">
        <f t="shared" si="28"/>
        <v>0</v>
      </c>
      <c r="J178" s="63">
        <v>0</v>
      </c>
      <c r="K178" s="63">
        <f t="shared" si="29"/>
        <v>0</v>
      </c>
      <c r="L178" s="63">
        <v>0</v>
      </c>
      <c r="M178" s="63">
        <f t="shared" si="30"/>
        <v>0</v>
      </c>
      <c r="N178" s="64">
        <f t="shared" si="31"/>
        <v>0</v>
      </c>
      <c r="O178" s="65">
        <v>4637</v>
      </c>
      <c r="P178" s="66">
        <v>3800697.3187464098</v>
      </c>
      <c r="Q178" s="67">
        <f t="shared" si="32"/>
        <v>0</v>
      </c>
      <c r="R178" s="68">
        <v>0</v>
      </c>
      <c r="S178" s="69">
        <f t="shared" si="33"/>
        <v>0</v>
      </c>
      <c r="T178" s="76">
        <v>0</v>
      </c>
      <c r="U178" s="67">
        <f t="shared" si="34"/>
        <v>0</v>
      </c>
      <c r="V178" s="64">
        <f t="shared" si="35"/>
        <v>0</v>
      </c>
      <c r="W178" s="71">
        <f t="shared" si="36"/>
        <v>0</v>
      </c>
      <c r="X178" s="72"/>
      <c r="Y178" s="73">
        <f t="shared" si="25"/>
        <v>4637</v>
      </c>
      <c r="Z178" s="74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</row>
    <row r="179" spans="1:49" s="77" customFormat="1" ht="12.75" x14ac:dyDescent="0.2">
      <c r="A179" s="82">
        <f>'[4]EOY Data FY22-23'!A177</f>
        <v>415</v>
      </c>
      <c r="B179" s="77" t="str">
        <f>'[4]EOY Data FY22-23'!B177</f>
        <v>Orange</v>
      </c>
      <c r="C179" s="77" t="b">
        <f t="shared" si="26"/>
        <v>1</v>
      </c>
      <c r="D179" s="83">
        <v>415</v>
      </c>
      <c r="E179" s="75" t="s">
        <v>205</v>
      </c>
      <c r="F179" s="62">
        <v>33.99</v>
      </c>
      <c r="G179" s="63">
        <f t="shared" si="27"/>
        <v>142146.18</v>
      </c>
      <c r="H179" s="63">
        <v>2</v>
      </c>
      <c r="I179" s="63">
        <f t="shared" si="28"/>
        <v>4692</v>
      </c>
      <c r="J179" s="63">
        <v>7</v>
      </c>
      <c r="K179" s="63">
        <f t="shared" si="29"/>
        <v>14994</v>
      </c>
      <c r="L179" s="63">
        <v>0</v>
      </c>
      <c r="M179" s="63">
        <f t="shared" si="30"/>
        <v>0</v>
      </c>
      <c r="N179" s="64">
        <f t="shared" si="31"/>
        <v>161832.18</v>
      </c>
      <c r="O179" s="65">
        <v>48310</v>
      </c>
      <c r="P179" s="66">
        <v>40676483.902417399</v>
      </c>
      <c r="Q179" s="67">
        <f t="shared" si="32"/>
        <v>20338241.951208699</v>
      </c>
      <c r="R179" s="68">
        <v>0</v>
      </c>
      <c r="S179" s="69">
        <f t="shared" si="33"/>
        <v>113522.18</v>
      </c>
      <c r="T179" s="76">
        <v>244234.33</v>
      </c>
      <c r="U179" s="67">
        <f t="shared" si="34"/>
        <v>254003.70319999999</v>
      </c>
      <c r="V179" s="64">
        <f t="shared" si="35"/>
        <v>140481.5232</v>
      </c>
      <c r="W179" s="71">
        <f t="shared" si="36"/>
        <v>254003.7</v>
      </c>
      <c r="X179" s="72"/>
      <c r="Y179" s="73">
        <f t="shared" si="25"/>
        <v>302313.7</v>
      </c>
      <c r="Z179" s="74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</row>
    <row r="180" spans="1:49" s="77" customFormat="1" ht="12.75" x14ac:dyDescent="0.2">
      <c r="A180" s="82">
        <f>'[4]EOY Data FY22-23'!A178</f>
        <v>419</v>
      </c>
      <c r="B180" s="77" t="str">
        <f>'[4]EOY Data FY22-23'!B178</f>
        <v>Ossipee</v>
      </c>
      <c r="C180" s="77" t="b">
        <f t="shared" si="26"/>
        <v>1</v>
      </c>
      <c r="D180" s="83">
        <v>419</v>
      </c>
      <c r="E180" s="75" t="s">
        <v>206</v>
      </c>
      <c r="F180" s="62">
        <v>543</v>
      </c>
      <c r="G180" s="63">
        <f t="shared" si="27"/>
        <v>2270826</v>
      </c>
      <c r="H180" s="63">
        <v>295.91980000000001</v>
      </c>
      <c r="I180" s="63">
        <f t="shared" si="28"/>
        <v>694227.85</v>
      </c>
      <c r="J180" s="63">
        <v>130.2765</v>
      </c>
      <c r="K180" s="63">
        <f t="shared" si="29"/>
        <v>279052.26</v>
      </c>
      <c r="L180" s="63">
        <v>1.0398000000000001</v>
      </c>
      <c r="M180" s="63">
        <f t="shared" si="30"/>
        <v>848.48</v>
      </c>
      <c r="N180" s="64">
        <f t="shared" si="31"/>
        <v>3244954.5900000003</v>
      </c>
      <c r="O180" s="65">
        <v>1611831</v>
      </c>
      <c r="P180" s="66">
        <v>1343756195.19962</v>
      </c>
      <c r="Q180" s="67">
        <f t="shared" si="32"/>
        <v>4540947.2269162796</v>
      </c>
      <c r="R180" s="68">
        <v>1102239.0272806459</v>
      </c>
      <c r="S180" s="69">
        <f t="shared" si="33"/>
        <v>2735362.6172806462</v>
      </c>
      <c r="T180" s="76">
        <v>2697844.81</v>
      </c>
      <c r="U180" s="67">
        <f t="shared" si="34"/>
        <v>2805758.6024000002</v>
      </c>
      <c r="V180" s="64">
        <f t="shared" si="35"/>
        <v>70395.98511935398</v>
      </c>
      <c r="W180" s="71">
        <f t="shared" si="36"/>
        <v>2805758.6</v>
      </c>
      <c r="X180" s="72"/>
      <c r="Y180" s="73">
        <f t="shared" si="25"/>
        <v>4417589.5999999996</v>
      </c>
      <c r="Z180" s="74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</row>
    <row r="181" spans="1:49" s="77" customFormat="1" ht="12.75" x14ac:dyDescent="0.2">
      <c r="A181" s="82">
        <f>'[4]EOY Data FY22-23'!A179</f>
        <v>425</v>
      </c>
      <c r="B181" s="77" t="str">
        <f>'[4]EOY Data FY22-23'!B179</f>
        <v>Pelham</v>
      </c>
      <c r="C181" s="77" t="b">
        <f t="shared" si="26"/>
        <v>1</v>
      </c>
      <c r="D181" s="83">
        <v>425</v>
      </c>
      <c r="E181" s="75" t="s">
        <v>207</v>
      </c>
      <c r="F181" s="62">
        <v>1596.68</v>
      </c>
      <c r="G181" s="63">
        <f t="shared" si="27"/>
        <v>6677315.7599999998</v>
      </c>
      <c r="H181" s="63">
        <v>147.93180000000001</v>
      </c>
      <c r="I181" s="63">
        <f t="shared" si="28"/>
        <v>347048</v>
      </c>
      <c r="J181" s="63">
        <v>274.89429999999999</v>
      </c>
      <c r="K181" s="63">
        <f t="shared" si="29"/>
        <v>588823.59</v>
      </c>
      <c r="L181" s="63">
        <v>16.5914</v>
      </c>
      <c r="M181" s="63">
        <f t="shared" si="30"/>
        <v>13538.58</v>
      </c>
      <c r="N181" s="64">
        <f t="shared" si="31"/>
        <v>7626725.9299999997</v>
      </c>
      <c r="O181" s="65">
        <v>3668293</v>
      </c>
      <c r="P181" s="66">
        <v>3092001291.3351498</v>
      </c>
      <c r="Q181" s="67">
        <f t="shared" si="32"/>
        <v>20901532.26916153</v>
      </c>
      <c r="R181" s="68">
        <v>0</v>
      </c>
      <c r="S181" s="69">
        <f t="shared" si="33"/>
        <v>3958432.9299999997</v>
      </c>
      <c r="T181" s="76">
        <v>3339623.79</v>
      </c>
      <c r="U181" s="67">
        <f t="shared" si="34"/>
        <v>3473208.7416000003</v>
      </c>
      <c r="V181" s="64">
        <f t="shared" si="35"/>
        <v>0</v>
      </c>
      <c r="W181" s="71">
        <f t="shared" si="36"/>
        <v>3958432.93</v>
      </c>
      <c r="X181" s="72"/>
      <c r="Y181" s="73">
        <f t="shared" si="25"/>
        <v>7626725.9299999997</v>
      </c>
      <c r="Z181" s="74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</row>
    <row r="182" spans="1:49" s="77" customFormat="1" ht="12.75" x14ac:dyDescent="0.2">
      <c r="A182" s="82">
        <f>'[4]EOY Data FY22-23'!A180</f>
        <v>427</v>
      </c>
      <c r="B182" s="77" t="str">
        <f>'[4]EOY Data FY22-23'!B180</f>
        <v>Pembroke</v>
      </c>
      <c r="C182" s="77" t="b">
        <f t="shared" si="26"/>
        <v>1</v>
      </c>
      <c r="D182" s="83">
        <v>427</v>
      </c>
      <c r="E182" s="75" t="s">
        <v>208</v>
      </c>
      <c r="F182" s="62">
        <v>1008</v>
      </c>
      <c r="G182" s="63">
        <f t="shared" si="27"/>
        <v>4215456</v>
      </c>
      <c r="H182" s="63">
        <v>229.48699999999999</v>
      </c>
      <c r="I182" s="63">
        <f t="shared" si="28"/>
        <v>538376.5</v>
      </c>
      <c r="J182" s="63">
        <v>212.52789999999999</v>
      </c>
      <c r="K182" s="63">
        <f t="shared" si="29"/>
        <v>455234.76</v>
      </c>
      <c r="L182" s="63">
        <v>4.5890000000000004</v>
      </c>
      <c r="M182" s="63">
        <f t="shared" si="30"/>
        <v>3744.62</v>
      </c>
      <c r="N182" s="64">
        <f t="shared" si="31"/>
        <v>5212811.88</v>
      </c>
      <c r="O182" s="65">
        <v>1402190</v>
      </c>
      <c r="P182" s="66">
        <v>1186970592.6113</v>
      </c>
      <c r="Q182" s="67">
        <f t="shared" si="32"/>
        <v>5172278.1360656591</v>
      </c>
      <c r="R182" s="68">
        <v>608491.01536079007</v>
      </c>
      <c r="S182" s="69">
        <f t="shared" si="33"/>
        <v>4419112.8953607902</v>
      </c>
      <c r="T182" s="76">
        <v>5765992.1200000001</v>
      </c>
      <c r="U182" s="67">
        <f t="shared" si="34"/>
        <v>5996631.8048</v>
      </c>
      <c r="V182" s="64">
        <f t="shared" si="35"/>
        <v>1577518.9094392098</v>
      </c>
      <c r="W182" s="71">
        <f t="shared" si="36"/>
        <v>5996631.7999999998</v>
      </c>
      <c r="X182" s="72"/>
      <c r="Y182" s="73">
        <f t="shared" si="25"/>
        <v>7398821.7999999998</v>
      </c>
      <c r="Z182" s="74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</row>
    <row r="183" spans="1:49" s="77" customFormat="1" ht="12.75" x14ac:dyDescent="0.2">
      <c r="A183" s="82">
        <f>'[4]EOY Data FY22-23'!A181</f>
        <v>429</v>
      </c>
      <c r="B183" s="77" t="str">
        <f>'[4]EOY Data FY22-23'!B181</f>
        <v>Penacook</v>
      </c>
      <c r="C183" s="77" t="b">
        <f t="shared" si="26"/>
        <v>1</v>
      </c>
      <c r="D183" s="83">
        <v>429</v>
      </c>
      <c r="E183" s="75" t="s">
        <v>209</v>
      </c>
      <c r="F183" s="62">
        <v>678.89</v>
      </c>
      <c r="G183" s="63">
        <f t="shared" si="27"/>
        <v>2839117.98</v>
      </c>
      <c r="H183" s="63">
        <v>238.1</v>
      </c>
      <c r="I183" s="63">
        <f t="shared" si="28"/>
        <v>558582.6</v>
      </c>
      <c r="J183" s="63">
        <v>190.99209999999999</v>
      </c>
      <c r="K183" s="63">
        <f t="shared" si="29"/>
        <v>409105.08</v>
      </c>
      <c r="L183" s="63">
        <v>14</v>
      </c>
      <c r="M183" s="63">
        <f t="shared" si="30"/>
        <v>11424</v>
      </c>
      <c r="N183" s="64">
        <f t="shared" si="31"/>
        <v>3818229.66</v>
      </c>
      <c r="O183" s="65">
        <v>752988</v>
      </c>
      <c r="P183" s="66">
        <v>670234468</v>
      </c>
      <c r="Q183" s="67">
        <f t="shared" si="32"/>
        <v>2814928.4670306593</v>
      </c>
      <c r="R183" s="68">
        <v>1585513.0444</v>
      </c>
      <c r="S183" s="69">
        <f t="shared" si="33"/>
        <v>4650754.7044000002</v>
      </c>
      <c r="T183" s="76">
        <v>4042319.72</v>
      </c>
      <c r="U183" s="67">
        <f t="shared" si="34"/>
        <v>4204012.5088</v>
      </c>
      <c r="V183" s="64">
        <f t="shared" si="35"/>
        <v>0</v>
      </c>
      <c r="W183" s="71">
        <f t="shared" si="36"/>
        <v>4650754.7</v>
      </c>
      <c r="X183" s="72"/>
      <c r="Y183" s="73">
        <f t="shared" si="25"/>
        <v>5403742.7000000002</v>
      </c>
      <c r="Z183" s="74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</row>
    <row r="184" spans="1:49" s="77" customFormat="1" ht="12.75" x14ac:dyDescent="0.2">
      <c r="A184" s="82">
        <f>'[4]EOY Data FY22-23'!A182</f>
        <v>431</v>
      </c>
      <c r="B184" s="77" t="str">
        <f>'[4]EOY Data FY22-23'!B182</f>
        <v>Peterborough</v>
      </c>
      <c r="C184" s="77" t="b">
        <f t="shared" si="26"/>
        <v>1</v>
      </c>
      <c r="D184" s="83">
        <v>431</v>
      </c>
      <c r="E184" s="75" t="s">
        <v>210</v>
      </c>
      <c r="F184" s="62">
        <v>608</v>
      </c>
      <c r="G184" s="63">
        <f t="shared" si="27"/>
        <v>2542656</v>
      </c>
      <c r="H184" s="63">
        <v>162.6</v>
      </c>
      <c r="I184" s="63">
        <f t="shared" si="28"/>
        <v>381459.6</v>
      </c>
      <c r="J184" s="63">
        <v>121.22489999999999</v>
      </c>
      <c r="K184" s="63">
        <f t="shared" si="29"/>
        <v>259663.74</v>
      </c>
      <c r="L184" s="63">
        <v>1.5631999999999999</v>
      </c>
      <c r="M184" s="63">
        <f t="shared" si="30"/>
        <v>1275.57</v>
      </c>
      <c r="N184" s="64">
        <f t="shared" si="31"/>
        <v>3185054.9099999997</v>
      </c>
      <c r="O184" s="65">
        <v>1446505</v>
      </c>
      <c r="P184" s="66">
        <v>1206344158.40201</v>
      </c>
      <c r="Q184" s="67">
        <f t="shared" si="32"/>
        <v>7419090.7650800124</v>
      </c>
      <c r="R184" s="68">
        <v>0</v>
      </c>
      <c r="S184" s="69">
        <f t="shared" si="33"/>
        <v>1738549.9099999997</v>
      </c>
      <c r="T184" s="76">
        <v>2040469.82</v>
      </c>
      <c r="U184" s="67">
        <f t="shared" si="34"/>
        <v>2122088.6128000002</v>
      </c>
      <c r="V184" s="64">
        <f t="shared" si="35"/>
        <v>383538.70280000055</v>
      </c>
      <c r="W184" s="71">
        <f t="shared" si="36"/>
        <v>2122088.61</v>
      </c>
      <c r="X184" s="72"/>
      <c r="Y184" s="73">
        <f t="shared" si="25"/>
        <v>3568593.61</v>
      </c>
      <c r="Z184" s="74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</row>
    <row r="185" spans="1:49" s="77" customFormat="1" ht="12.75" x14ac:dyDescent="0.2">
      <c r="A185" s="82">
        <f>'[4]EOY Data FY22-23'!A183</f>
        <v>435</v>
      </c>
      <c r="B185" s="77" t="str">
        <f>'[4]EOY Data FY22-23'!B183</f>
        <v>Piermont</v>
      </c>
      <c r="C185" s="77" t="b">
        <f t="shared" si="26"/>
        <v>1</v>
      </c>
      <c r="D185" s="83">
        <v>435</v>
      </c>
      <c r="E185" s="75" t="s">
        <v>211</v>
      </c>
      <c r="F185" s="62">
        <v>76.83</v>
      </c>
      <c r="G185" s="63">
        <f t="shared" si="27"/>
        <v>321303.06</v>
      </c>
      <c r="H185" s="63">
        <v>13</v>
      </c>
      <c r="I185" s="63">
        <f t="shared" si="28"/>
        <v>30498</v>
      </c>
      <c r="J185" s="63">
        <v>16.7727</v>
      </c>
      <c r="K185" s="63">
        <f t="shared" si="29"/>
        <v>35927.120000000003</v>
      </c>
      <c r="L185" s="63">
        <v>0</v>
      </c>
      <c r="M185" s="63">
        <f t="shared" si="30"/>
        <v>0</v>
      </c>
      <c r="N185" s="64">
        <f t="shared" si="31"/>
        <v>387728.18</v>
      </c>
      <c r="O185" s="65">
        <v>175134</v>
      </c>
      <c r="P185" s="66">
        <v>146511314.090379</v>
      </c>
      <c r="Q185" s="67">
        <f t="shared" si="32"/>
        <v>11270101.083875308</v>
      </c>
      <c r="R185" s="68">
        <v>0</v>
      </c>
      <c r="S185" s="69">
        <f t="shared" si="33"/>
        <v>212594.18</v>
      </c>
      <c r="T185" s="76">
        <v>330783.78999999998</v>
      </c>
      <c r="U185" s="67">
        <f t="shared" si="34"/>
        <v>344015.14159999997</v>
      </c>
      <c r="V185" s="64">
        <f t="shared" si="35"/>
        <v>131420.96159999998</v>
      </c>
      <c r="W185" s="71">
        <f t="shared" si="36"/>
        <v>344015.14</v>
      </c>
      <c r="X185" s="72"/>
      <c r="Y185" s="73">
        <f t="shared" si="25"/>
        <v>519149.14</v>
      </c>
      <c r="Z185" s="74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</row>
    <row r="186" spans="1:49" s="77" customFormat="1" ht="12.75" x14ac:dyDescent="0.2">
      <c r="A186" s="82">
        <f>'[4]EOY Data FY22-23'!A184</f>
        <v>436</v>
      </c>
      <c r="B186" s="77" t="str">
        <f>'[4]EOY Data FY22-23'!B184</f>
        <v>Pinkham's Grant</v>
      </c>
      <c r="C186" s="77" t="b">
        <f t="shared" si="26"/>
        <v>1</v>
      </c>
      <c r="D186" s="83">
        <v>436</v>
      </c>
      <c r="E186" s="75" t="s">
        <v>212</v>
      </c>
      <c r="F186" s="62">
        <v>0</v>
      </c>
      <c r="G186" s="63">
        <f t="shared" si="27"/>
        <v>0</v>
      </c>
      <c r="H186" s="63">
        <v>0</v>
      </c>
      <c r="I186" s="63">
        <f t="shared" si="28"/>
        <v>0</v>
      </c>
      <c r="J186" s="63">
        <v>0</v>
      </c>
      <c r="K186" s="63">
        <f t="shared" si="29"/>
        <v>0</v>
      </c>
      <c r="L186" s="63">
        <v>0</v>
      </c>
      <c r="M186" s="63">
        <f t="shared" si="30"/>
        <v>0</v>
      </c>
      <c r="N186" s="64">
        <f t="shared" si="31"/>
        <v>0</v>
      </c>
      <c r="O186" s="65">
        <v>7480</v>
      </c>
      <c r="P186" s="66">
        <v>6412146.5525946701</v>
      </c>
      <c r="Q186" s="67">
        <f t="shared" si="32"/>
        <v>0</v>
      </c>
      <c r="R186" s="68">
        <v>0</v>
      </c>
      <c r="S186" s="69">
        <f t="shared" si="33"/>
        <v>0</v>
      </c>
      <c r="T186" s="76">
        <v>0</v>
      </c>
      <c r="U186" s="67">
        <f t="shared" si="34"/>
        <v>0</v>
      </c>
      <c r="V186" s="64">
        <f t="shared" si="35"/>
        <v>0</v>
      </c>
      <c r="W186" s="71">
        <f t="shared" si="36"/>
        <v>0</v>
      </c>
      <c r="X186" s="72"/>
      <c r="Y186" s="73">
        <f t="shared" si="25"/>
        <v>7480</v>
      </c>
      <c r="Z186" s="74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</row>
    <row r="187" spans="1:49" s="77" customFormat="1" ht="12.75" x14ac:dyDescent="0.2">
      <c r="A187" s="82">
        <f>'[4]EOY Data FY22-23'!A185</f>
        <v>437</v>
      </c>
      <c r="B187" s="77" t="str">
        <f>'[4]EOY Data FY22-23'!B185</f>
        <v>Pittsburg</v>
      </c>
      <c r="C187" s="77" t="b">
        <f t="shared" si="26"/>
        <v>1</v>
      </c>
      <c r="D187" s="83">
        <v>437</v>
      </c>
      <c r="E187" s="75" t="s">
        <v>213</v>
      </c>
      <c r="F187" s="62">
        <v>47.36</v>
      </c>
      <c r="G187" s="63">
        <f t="shared" si="27"/>
        <v>198059.51999999999</v>
      </c>
      <c r="H187" s="63">
        <v>14</v>
      </c>
      <c r="I187" s="63">
        <f t="shared" si="28"/>
        <v>32844</v>
      </c>
      <c r="J187" s="63">
        <v>9.6067999999999998</v>
      </c>
      <c r="K187" s="63">
        <f t="shared" si="29"/>
        <v>20577.77</v>
      </c>
      <c r="L187" s="63">
        <v>0</v>
      </c>
      <c r="M187" s="63">
        <f t="shared" si="30"/>
        <v>0</v>
      </c>
      <c r="N187" s="64">
        <f t="shared" si="31"/>
        <v>251481.28999999998</v>
      </c>
      <c r="O187" s="65">
        <v>651948</v>
      </c>
      <c r="P187" s="66">
        <v>554941615.76119196</v>
      </c>
      <c r="Q187" s="67">
        <f t="shared" si="32"/>
        <v>39638686.840085141</v>
      </c>
      <c r="R187" s="68">
        <v>0</v>
      </c>
      <c r="S187" s="69">
        <f t="shared" si="33"/>
        <v>0</v>
      </c>
      <c r="T187" s="76">
        <v>0</v>
      </c>
      <c r="U187" s="67">
        <f t="shared" si="34"/>
        <v>0</v>
      </c>
      <c r="V187" s="64">
        <f t="shared" si="35"/>
        <v>0</v>
      </c>
      <c r="W187" s="71">
        <f t="shared" si="36"/>
        <v>0</v>
      </c>
      <c r="X187" s="72"/>
      <c r="Y187" s="73">
        <f t="shared" si="25"/>
        <v>651948</v>
      </c>
      <c r="Z187" s="74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</row>
    <row r="188" spans="1:49" s="77" customFormat="1" ht="12.75" x14ac:dyDescent="0.2">
      <c r="A188" s="82">
        <f>'[4]EOY Data FY22-23'!A186</f>
        <v>439</v>
      </c>
      <c r="B188" s="77" t="str">
        <f>'[4]EOY Data FY22-23'!B186</f>
        <v>Pittsfield</v>
      </c>
      <c r="C188" s="77" t="b">
        <f t="shared" si="26"/>
        <v>1</v>
      </c>
      <c r="D188" s="83">
        <v>439</v>
      </c>
      <c r="E188" s="75" t="s">
        <v>214</v>
      </c>
      <c r="F188" s="62">
        <v>473.46</v>
      </c>
      <c r="G188" s="63">
        <f t="shared" si="27"/>
        <v>1980009.72</v>
      </c>
      <c r="H188" s="63">
        <v>217.27</v>
      </c>
      <c r="I188" s="63">
        <f t="shared" si="28"/>
        <v>509715.42</v>
      </c>
      <c r="J188" s="63">
        <v>137.77350000000001</v>
      </c>
      <c r="K188" s="63">
        <f t="shared" si="29"/>
        <v>295110.84000000003</v>
      </c>
      <c r="L188" s="63">
        <v>0</v>
      </c>
      <c r="M188" s="63">
        <f t="shared" si="30"/>
        <v>0</v>
      </c>
      <c r="N188" s="64">
        <f t="shared" si="31"/>
        <v>2784835.98</v>
      </c>
      <c r="O188" s="65">
        <v>610043</v>
      </c>
      <c r="P188" s="66">
        <v>516648022.90640801</v>
      </c>
      <c r="Q188" s="67">
        <f t="shared" si="32"/>
        <v>2377907.7779095504</v>
      </c>
      <c r="R188" s="68">
        <v>1608223.1490591064</v>
      </c>
      <c r="S188" s="69">
        <f t="shared" si="33"/>
        <v>3783016.1290591061</v>
      </c>
      <c r="T188" s="76">
        <v>4554758.9800000004</v>
      </c>
      <c r="U188" s="67">
        <f t="shared" si="34"/>
        <v>4736949.3392000003</v>
      </c>
      <c r="V188" s="64">
        <f t="shared" si="35"/>
        <v>953933.21014089417</v>
      </c>
      <c r="W188" s="71">
        <f t="shared" si="36"/>
        <v>4736949.34</v>
      </c>
      <c r="X188" s="72"/>
      <c r="Y188" s="73">
        <f t="shared" si="25"/>
        <v>5346992.34</v>
      </c>
      <c r="Z188" s="74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</row>
    <row r="189" spans="1:49" s="77" customFormat="1" ht="12.75" x14ac:dyDescent="0.2">
      <c r="A189" s="82">
        <f>'[4]EOY Data FY22-23'!A187</f>
        <v>441</v>
      </c>
      <c r="B189" s="77" t="str">
        <f>'[4]EOY Data FY22-23'!B187</f>
        <v>Plainfield</v>
      </c>
      <c r="C189" s="77" t="b">
        <f t="shared" si="26"/>
        <v>1</v>
      </c>
      <c r="D189" s="83">
        <v>441</v>
      </c>
      <c r="E189" s="75" t="s">
        <v>215</v>
      </c>
      <c r="F189" s="62">
        <v>264</v>
      </c>
      <c r="G189" s="63">
        <f t="shared" si="27"/>
        <v>1104048</v>
      </c>
      <c r="H189" s="63">
        <v>17.602800000000002</v>
      </c>
      <c r="I189" s="63">
        <f t="shared" si="28"/>
        <v>41296.17</v>
      </c>
      <c r="J189" s="63">
        <v>40.601200000000006</v>
      </c>
      <c r="K189" s="63">
        <f t="shared" si="29"/>
        <v>86967.77</v>
      </c>
      <c r="L189" s="63">
        <v>1</v>
      </c>
      <c r="M189" s="63">
        <f t="shared" si="30"/>
        <v>816</v>
      </c>
      <c r="N189" s="64">
        <f t="shared" si="31"/>
        <v>1233127.94</v>
      </c>
      <c r="O189" s="65">
        <v>576099</v>
      </c>
      <c r="P189" s="66">
        <v>483170873.29618299</v>
      </c>
      <c r="Q189" s="67">
        <f t="shared" si="32"/>
        <v>27448523.717600774</v>
      </c>
      <c r="R189" s="68">
        <v>0</v>
      </c>
      <c r="S189" s="69">
        <f t="shared" si="33"/>
        <v>657028.93999999994</v>
      </c>
      <c r="T189" s="76">
        <v>747246.42</v>
      </c>
      <c r="U189" s="67">
        <f t="shared" si="34"/>
        <v>777136.27680000011</v>
      </c>
      <c r="V189" s="64">
        <f t="shared" si="35"/>
        <v>120107.33680000016</v>
      </c>
      <c r="W189" s="71">
        <f t="shared" si="36"/>
        <v>777136.28</v>
      </c>
      <c r="X189" s="72"/>
      <c r="Y189" s="73">
        <f t="shared" si="25"/>
        <v>1353235.28</v>
      </c>
      <c r="Z189" s="74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</row>
    <row r="190" spans="1:49" s="77" customFormat="1" ht="12.75" x14ac:dyDescent="0.2">
      <c r="A190" s="82">
        <f>'[4]EOY Data FY22-23'!A188</f>
        <v>443</v>
      </c>
      <c r="B190" s="77" t="str">
        <f>'[4]EOY Data FY22-23'!B188</f>
        <v>Plaistow</v>
      </c>
      <c r="C190" s="77" t="b">
        <f t="shared" si="26"/>
        <v>1</v>
      </c>
      <c r="D190" s="83">
        <v>443</v>
      </c>
      <c r="E190" s="75" t="s">
        <v>216</v>
      </c>
      <c r="F190" s="62">
        <v>948</v>
      </c>
      <c r="G190" s="63">
        <f t="shared" si="27"/>
        <v>3964536</v>
      </c>
      <c r="H190" s="63">
        <v>166.70060000000001</v>
      </c>
      <c r="I190" s="63">
        <f t="shared" si="28"/>
        <v>391079.61</v>
      </c>
      <c r="J190" s="63">
        <v>229.48559999999998</v>
      </c>
      <c r="K190" s="63">
        <f t="shared" si="29"/>
        <v>491558.16</v>
      </c>
      <c r="L190" s="63">
        <v>11.3933</v>
      </c>
      <c r="M190" s="63">
        <f t="shared" si="30"/>
        <v>9296.93</v>
      </c>
      <c r="N190" s="64">
        <f t="shared" si="31"/>
        <v>4856470.7</v>
      </c>
      <c r="O190" s="65">
        <v>2094255</v>
      </c>
      <c r="P190" s="66">
        <v>1768018681.2941999</v>
      </c>
      <c r="Q190" s="67">
        <f t="shared" si="32"/>
        <v>10605952.715792263</v>
      </c>
      <c r="R190" s="68">
        <v>0</v>
      </c>
      <c r="S190" s="69">
        <f t="shared" si="33"/>
        <v>2762215.7</v>
      </c>
      <c r="T190" s="76">
        <v>2290479.27</v>
      </c>
      <c r="U190" s="67">
        <f t="shared" si="34"/>
        <v>2382098.4408</v>
      </c>
      <c r="V190" s="64">
        <f t="shared" si="35"/>
        <v>0</v>
      </c>
      <c r="W190" s="71">
        <f t="shared" si="36"/>
        <v>2762215.7</v>
      </c>
      <c r="X190" s="72"/>
      <c r="Y190" s="73">
        <f t="shared" si="25"/>
        <v>4856470.7</v>
      </c>
      <c r="Z190" s="74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</row>
    <row r="191" spans="1:49" s="77" customFormat="1" ht="12.75" x14ac:dyDescent="0.2">
      <c r="A191" s="82">
        <f>'[4]EOY Data FY22-23'!A189</f>
        <v>447</v>
      </c>
      <c r="B191" s="77" t="str">
        <f>'[4]EOY Data FY22-23'!B189</f>
        <v>Plymouth</v>
      </c>
      <c r="C191" s="77" t="b">
        <f t="shared" si="26"/>
        <v>1</v>
      </c>
      <c r="D191" s="83">
        <v>447</v>
      </c>
      <c r="E191" s="75" t="s">
        <v>217</v>
      </c>
      <c r="F191" s="62">
        <v>577.61</v>
      </c>
      <c r="G191" s="63">
        <f t="shared" si="27"/>
        <v>2415565.02</v>
      </c>
      <c r="H191" s="63">
        <v>175</v>
      </c>
      <c r="I191" s="63">
        <f t="shared" si="28"/>
        <v>410550</v>
      </c>
      <c r="J191" s="63">
        <v>107.5663</v>
      </c>
      <c r="K191" s="63">
        <f t="shared" si="29"/>
        <v>230407.01</v>
      </c>
      <c r="L191" s="63">
        <v>7.8609999999999998</v>
      </c>
      <c r="M191" s="63">
        <f t="shared" si="30"/>
        <v>6414.58</v>
      </c>
      <c r="N191" s="64">
        <f t="shared" si="31"/>
        <v>3062936.6100000003</v>
      </c>
      <c r="O191" s="65">
        <v>968441</v>
      </c>
      <c r="P191" s="66">
        <v>831408057.04451001</v>
      </c>
      <c r="Q191" s="67">
        <f t="shared" si="32"/>
        <v>4750903.183111486</v>
      </c>
      <c r="R191" s="68">
        <v>589376.30302433285</v>
      </c>
      <c r="S191" s="69">
        <f t="shared" si="33"/>
        <v>2683871.9130243333</v>
      </c>
      <c r="T191" s="76">
        <v>3906208.09</v>
      </c>
      <c r="U191" s="67">
        <f t="shared" si="34"/>
        <v>4062456.4136000001</v>
      </c>
      <c r="V191" s="64">
        <f t="shared" si="35"/>
        <v>1378584.5005756668</v>
      </c>
      <c r="W191" s="71">
        <f t="shared" si="36"/>
        <v>4062456.41</v>
      </c>
      <c r="X191" s="72"/>
      <c r="Y191" s="73">
        <f t="shared" si="25"/>
        <v>5030897.41</v>
      </c>
      <c r="Z191" s="74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</row>
    <row r="192" spans="1:49" s="77" customFormat="1" ht="12.75" x14ac:dyDescent="0.2">
      <c r="A192" s="82">
        <f>'[4]EOY Data FY22-23'!A190</f>
        <v>449</v>
      </c>
      <c r="B192" s="77" t="str">
        <f>'[4]EOY Data FY22-23'!B190</f>
        <v>Portsmouth</v>
      </c>
      <c r="C192" s="77" t="b">
        <f t="shared" si="26"/>
        <v>1</v>
      </c>
      <c r="D192" s="83">
        <v>449</v>
      </c>
      <c r="E192" s="75" t="s">
        <v>218</v>
      </c>
      <c r="F192" s="62">
        <v>2056.25</v>
      </c>
      <c r="G192" s="63">
        <f t="shared" si="27"/>
        <v>8599237.5</v>
      </c>
      <c r="H192" s="63">
        <v>320.44</v>
      </c>
      <c r="I192" s="63">
        <f t="shared" si="28"/>
        <v>751752.24</v>
      </c>
      <c r="J192" s="63">
        <v>399.0308</v>
      </c>
      <c r="K192" s="63">
        <f t="shared" si="29"/>
        <v>854723.97</v>
      </c>
      <c r="L192" s="63">
        <v>64.237499999999997</v>
      </c>
      <c r="M192" s="63">
        <f t="shared" si="30"/>
        <v>52417.8</v>
      </c>
      <c r="N192" s="64">
        <f t="shared" si="31"/>
        <v>10258131.510000002</v>
      </c>
      <c r="O192" s="65">
        <v>11062049</v>
      </c>
      <c r="P192" s="66">
        <v>9336287605.4812107</v>
      </c>
      <c r="Q192" s="67">
        <f t="shared" si="32"/>
        <v>29135836.991265792</v>
      </c>
      <c r="R192" s="68">
        <v>0</v>
      </c>
      <c r="S192" s="69">
        <f t="shared" si="33"/>
        <v>0</v>
      </c>
      <c r="T192" s="76">
        <v>0</v>
      </c>
      <c r="U192" s="67">
        <f t="shared" si="34"/>
        <v>0</v>
      </c>
      <c r="V192" s="64">
        <f t="shared" si="35"/>
        <v>0</v>
      </c>
      <c r="W192" s="71">
        <f t="shared" si="36"/>
        <v>0</v>
      </c>
      <c r="X192" s="72"/>
      <c r="Y192" s="73">
        <f t="shared" si="25"/>
        <v>11062049</v>
      </c>
      <c r="Z192" s="74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</row>
    <row r="193" spans="1:49" s="77" customFormat="1" ht="12.75" x14ac:dyDescent="0.2">
      <c r="A193" s="82">
        <f>'[4]EOY Data FY22-23'!A191</f>
        <v>451</v>
      </c>
      <c r="B193" s="77" t="str">
        <f>'[4]EOY Data FY22-23'!B191</f>
        <v>Randolph</v>
      </c>
      <c r="C193" s="77" t="b">
        <f t="shared" si="26"/>
        <v>1</v>
      </c>
      <c r="D193" s="83">
        <v>451</v>
      </c>
      <c r="E193" s="75" t="s">
        <v>219</v>
      </c>
      <c r="F193" s="62">
        <v>22</v>
      </c>
      <c r="G193" s="63">
        <f t="shared" si="27"/>
        <v>92004</v>
      </c>
      <c r="H193" s="63">
        <v>5</v>
      </c>
      <c r="I193" s="63">
        <f t="shared" si="28"/>
        <v>11730</v>
      </c>
      <c r="J193" s="63">
        <v>4</v>
      </c>
      <c r="K193" s="63">
        <f t="shared" si="29"/>
        <v>8568</v>
      </c>
      <c r="L193" s="63">
        <v>0</v>
      </c>
      <c r="M193" s="63">
        <f t="shared" si="30"/>
        <v>0</v>
      </c>
      <c r="N193" s="64">
        <f t="shared" si="31"/>
        <v>112302</v>
      </c>
      <c r="O193" s="65">
        <v>121174</v>
      </c>
      <c r="P193" s="66">
        <v>117543442.25234701</v>
      </c>
      <c r="Q193" s="67">
        <f t="shared" si="32"/>
        <v>23508688.450469401</v>
      </c>
      <c r="R193" s="68">
        <v>0</v>
      </c>
      <c r="S193" s="69">
        <f t="shared" si="33"/>
        <v>0</v>
      </c>
      <c r="T193" s="76">
        <v>0</v>
      </c>
      <c r="U193" s="67">
        <f t="shared" si="34"/>
        <v>0</v>
      </c>
      <c r="V193" s="64">
        <f t="shared" si="35"/>
        <v>0</v>
      </c>
      <c r="W193" s="71">
        <f t="shared" si="36"/>
        <v>0</v>
      </c>
      <c r="X193" s="72"/>
      <c r="Y193" s="73">
        <f t="shared" si="25"/>
        <v>121174</v>
      </c>
      <c r="Z193" s="74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</row>
    <row r="194" spans="1:49" s="77" customFormat="1" ht="12.75" x14ac:dyDescent="0.2">
      <c r="A194" s="82">
        <f>'[4]EOY Data FY22-23'!A192</f>
        <v>453</v>
      </c>
      <c r="B194" s="77" t="str">
        <f>'[4]EOY Data FY22-23'!B192</f>
        <v>Raymond</v>
      </c>
      <c r="C194" s="77" t="b">
        <f t="shared" si="26"/>
        <v>1</v>
      </c>
      <c r="D194" s="83">
        <v>453</v>
      </c>
      <c r="E194" s="75" t="s">
        <v>220</v>
      </c>
      <c r="F194" s="62">
        <v>1097.23</v>
      </c>
      <c r="G194" s="63">
        <f t="shared" si="27"/>
        <v>4588615.8600000003</v>
      </c>
      <c r="H194" s="63">
        <v>263</v>
      </c>
      <c r="I194" s="63">
        <f t="shared" si="28"/>
        <v>616998</v>
      </c>
      <c r="J194" s="63">
        <v>234.9631</v>
      </c>
      <c r="K194" s="63">
        <f t="shared" si="29"/>
        <v>503290.96</v>
      </c>
      <c r="L194" s="63">
        <v>4.2019000000000002</v>
      </c>
      <c r="M194" s="63">
        <f t="shared" si="30"/>
        <v>3428.75</v>
      </c>
      <c r="N194" s="64">
        <f t="shared" si="31"/>
        <v>5712333.5700000003</v>
      </c>
      <c r="O194" s="65">
        <v>2046116</v>
      </c>
      <c r="P194" s="66">
        <v>1714174647.34144</v>
      </c>
      <c r="Q194" s="67">
        <f t="shared" si="32"/>
        <v>6517774.3244921668</v>
      </c>
      <c r="R194" s="68">
        <v>95780.299519552238</v>
      </c>
      <c r="S194" s="69">
        <f t="shared" si="33"/>
        <v>3761997.8695195527</v>
      </c>
      <c r="T194" s="76">
        <v>5096780.29</v>
      </c>
      <c r="U194" s="67">
        <f t="shared" si="34"/>
        <v>5300651.5016000001</v>
      </c>
      <c r="V194" s="64">
        <f t="shared" si="35"/>
        <v>1538653.6320804474</v>
      </c>
      <c r="W194" s="71">
        <f t="shared" si="36"/>
        <v>5300651.5</v>
      </c>
      <c r="X194" s="72"/>
      <c r="Y194" s="73">
        <f t="shared" si="25"/>
        <v>7346767.5</v>
      </c>
      <c r="Z194" s="74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</row>
    <row r="195" spans="1:49" s="77" customFormat="1" ht="12.75" x14ac:dyDescent="0.2">
      <c r="A195" s="82">
        <f>'[4]EOY Data FY22-23'!A193</f>
        <v>455</v>
      </c>
      <c r="B195" s="77" t="str">
        <f>'[4]EOY Data FY22-23'!B193</f>
        <v>Richmond</v>
      </c>
      <c r="C195" s="77" t="b">
        <f t="shared" si="26"/>
        <v>1</v>
      </c>
      <c r="D195" s="83">
        <v>455</v>
      </c>
      <c r="E195" s="75" t="s">
        <v>221</v>
      </c>
      <c r="F195" s="62">
        <v>131</v>
      </c>
      <c r="G195" s="63">
        <f t="shared" si="27"/>
        <v>547842</v>
      </c>
      <c r="H195" s="63">
        <v>46</v>
      </c>
      <c r="I195" s="63">
        <f t="shared" si="28"/>
        <v>107916</v>
      </c>
      <c r="J195" s="63">
        <v>23.121200000000002</v>
      </c>
      <c r="K195" s="63">
        <f t="shared" si="29"/>
        <v>49525.61</v>
      </c>
      <c r="L195" s="63">
        <v>1</v>
      </c>
      <c r="M195" s="63">
        <f t="shared" si="30"/>
        <v>816</v>
      </c>
      <c r="N195" s="64">
        <f t="shared" si="31"/>
        <v>706099.61</v>
      </c>
      <c r="O195" s="65">
        <v>203461</v>
      </c>
      <c r="P195" s="66">
        <v>180257552.733964</v>
      </c>
      <c r="Q195" s="67">
        <f t="shared" si="32"/>
        <v>3918642.4507383476</v>
      </c>
      <c r="R195" s="68">
        <v>220004.56035226124</v>
      </c>
      <c r="S195" s="69">
        <f t="shared" si="33"/>
        <v>722643.17035226128</v>
      </c>
      <c r="T195" s="76">
        <v>861001.21</v>
      </c>
      <c r="U195" s="67">
        <f t="shared" si="34"/>
        <v>895441.25840000005</v>
      </c>
      <c r="V195" s="64">
        <f t="shared" si="35"/>
        <v>172798.08804773877</v>
      </c>
      <c r="W195" s="71">
        <f t="shared" si="36"/>
        <v>895441.26</v>
      </c>
      <c r="X195" s="72"/>
      <c r="Y195" s="73">
        <f t="shared" si="25"/>
        <v>1098902.26</v>
      </c>
      <c r="Z195" s="74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</row>
    <row r="196" spans="1:49" s="77" customFormat="1" ht="12.75" x14ac:dyDescent="0.2">
      <c r="A196" s="82">
        <f>'[4]EOY Data FY22-23'!A194</f>
        <v>459</v>
      </c>
      <c r="B196" s="77" t="str">
        <f>'[4]EOY Data FY22-23'!B194</f>
        <v>Rindge</v>
      </c>
      <c r="C196" s="77" t="b">
        <f t="shared" si="26"/>
        <v>1</v>
      </c>
      <c r="D196" s="83">
        <v>459</v>
      </c>
      <c r="E196" s="75" t="s">
        <v>222</v>
      </c>
      <c r="F196" s="62">
        <v>536.79</v>
      </c>
      <c r="G196" s="63">
        <f t="shared" si="27"/>
        <v>2244855.7799999998</v>
      </c>
      <c r="H196" s="63">
        <v>130.78290000000001</v>
      </c>
      <c r="I196" s="63">
        <f t="shared" si="28"/>
        <v>306816.68</v>
      </c>
      <c r="J196" s="63">
        <v>93.280100000000004</v>
      </c>
      <c r="K196" s="63">
        <f t="shared" si="29"/>
        <v>199805.97</v>
      </c>
      <c r="L196" s="63">
        <v>0.48859999999999998</v>
      </c>
      <c r="M196" s="63">
        <f t="shared" si="30"/>
        <v>398.7</v>
      </c>
      <c r="N196" s="64">
        <f t="shared" si="31"/>
        <v>2751877.1300000004</v>
      </c>
      <c r="O196" s="65">
        <v>1373290</v>
      </c>
      <c r="P196" s="66">
        <v>1152021543.91329</v>
      </c>
      <c r="Q196" s="67">
        <f t="shared" si="32"/>
        <v>8808655.748674253</v>
      </c>
      <c r="R196" s="68">
        <v>0</v>
      </c>
      <c r="S196" s="69">
        <f t="shared" si="33"/>
        <v>1378587.1300000004</v>
      </c>
      <c r="T196" s="76">
        <v>1228572.8899999999</v>
      </c>
      <c r="U196" s="67">
        <f t="shared" si="34"/>
        <v>1277715.8055999998</v>
      </c>
      <c r="V196" s="64">
        <f t="shared" si="35"/>
        <v>0</v>
      </c>
      <c r="W196" s="71">
        <f t="shared" si="36"/>
        <v>1378587.13</v>
      </c>
      <c r="X196" s="72"/>
      <c r="Y196" s="73">
        <f t="shared" si="25"/>
        <v>2751877.13</v>
      </c>
      <c r="Z196" s="74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</row>
    <row r="197" spans="1:49" s="77" customFormat="1" ht="12.75" x14ac:dyDescent="0.2">
      <c r="A197" s="82">
        <f>'[4]EOY Data FY22-23'!A195</f>
        <v>461</v>
      </c>
      <c r="B197" s="77" t="str">
        <f>'[4]EOY Data FY22-23'!B195</f>
        <v>Rochester</v>
      </c>
      <c r="C197" s="77" t="b">
        <f t="shared" si="26"/>
        <v>1</v>
      </c>
      <c r="D197" s="83">
        <v>461</v>
      </c>
      <c r="E197" s="75" t="s">
        <v>223</v>
      </c>
      <c r="F197" s="62">
        <v>3585.39</v>
      </c>
      <c r="G197" s="63">
        <f t="shared" si="27"/>
        <v>14994100.98</v>
      </c>
      <c r="H197" s="63">
        <v>1477.76</v>
      </c>
      <c r="I197" s="63">
        <f t="shared" si="28"/>
        <v>3466824.96</v>
      </c>
      <c r="J197" s="63">
        <v>768.12869999999998</v>
      </c>
      <c r="K197" s="63">
        <f t="shared" si="29"/>
        <v>1645331.68</v>
      </c>
      <c r="L197" s="63">
        <v>77.7239</v>
      </c>
      <c r="M197" s="63">
        <f t="shared" si="30"/>
        <v>63422.7</v>
      </c>
      <c r="N197" s="64">
        <f t="shared" si="31"/>
        <v>20169680.32</v>
      </c>
      <c r="O197" s="65">
        <v>5602491</v>
      </c>
      <c r="P197" s="66">
        <v>4798203119.2397604</v>
      </c>
      <c r="Q197" s="67">
        <f t="shared" si="32"/>
        <v>3246943.4273764077</v>
      </c>
      <c r="R197" s="68">
        <v>8755131.2412924077</v>
      </c>
      <c r="S197" s="69">
        <f t="shared" si="33"/>
        <v>23322320.56129241</v>
      </c>
      <c r="T197" s="76">
        <v>23411784.949999999</v>
      </c>
      <c r="U197" s="67">
        <f t="shared" si="34"/>
        <v>24348256.348000001</v>
      </c>
      <c r="V197" s="64">
        <f t="shared" si="35"/>
        <v>1025935.7867075913</v>
      </c>
      <c r="W197" s="71">
        <f t="shared" si="36"/>
        <v>24348256.350000001</v>
      </c>
      <c r="X197" s="72"/>
      <c r="Y197" s="73">
        <f t="shared" si="25"/>
        <v>29950747.350000001</v>
      </c>
      <c r="Z197" s="74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</row>
    <row r="198" spans="1:49" s="77" customFormat="1" ht="12.75" x14ac:dyDescent="0.2">
      <c r="A198" s="82">
        <f>'[4]EOY Data FY22-23'!A196</f>
        <v>463</v>
      </c>
      <c r="B198" s="77" t="str">
        <f>'[4]EOY Data FY22-23'!B196</f>
        <v>Rollinsford</v>
      </c>
      <c r="C198" s="77" t="b">
        <f t="shared" si="26"/>
        <v>1</v>
      </c>
      <c r="D198" s="83">
        <v>463</v>
      </c>
      <c r="E198" s="75" t="s">
        <v>224</v>
      </c>
      <c r="F198" s="62">
        <v>287</v>
      </c>
      <c r="G198" s="63">
        <f t="shared" si="27"/>
        <v>1200234</v>
      </c>
      <c r="H198" s="63">
        <v>34</v>
      </c>
      <c r="I198" s="63">
        <f t="shared" si="28"/>
        <v>79764</v>
      </c>
      <c r="J198" s="63">
        <v>38.469299999999997</v>
      </c>
      <c r="K198" s="63">
        <f t="shared" si="29"/>
        <v>82401.240000000005</v>
      </c>
      <c r="L198" s="63">
        <v>0</v>
      </c>
      <c r="M198" s="63">
        <f t="shared" si="30"/>
        <v>0</v>
      </c>
      <c r="N198" s="64">
        <f t="shared" si="31"/>
        <v>1362399.24</v>
      </c>
      <c r="O198" s="65">
        <v>569531</v>
      </c>
      <c r="P198" s="66">
        <v>475231971.985075</v>
      </c>
      <c r="Q198" s="67">
        <f t="shared" si="32"/>
        <v>13977410.940737501</v>
      </c>
      <c r="R198" s="68">
        <v>0</v>
      </c>
      <c r="S198" s="69">
        <f t="shared" si="33"/>
        <v>792868.24</v>
      </c>
      <c r="T198" s="76">
        <v>624238.34</v>
      </c>
      <c r="U198" s="67">
        <f t="shared" si="34"/>
        <v>649207.87359999993</v>
      </c>
      <c r="V198" s="64">
        <f t="shared" si="35"/>
        <v>0</v>
      </c>
      <c r="W198" s="71">
        <f t="shared" si="36"/>
        <v>792868.24</v>
      </c>
      <c r="X198" s="72"/>
      <c r="Y198" s="73">
        <f t="shared" si="25"/>
        <v>1362399.24</v>
      </c>
      <c r="Z198" s="74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</row>
    <row r="199" spans="1:49" s="77" customFormat="1" ht="12.75" x14ac:dyDescent="0.2">
      <c r="A199" s="82">
        <f>'[4]EOY Data FY22-23'!A197</f>
        <v>465</v>
      </c>
      <c r="B199" s="77" t="str">
        <f>'[4]EOY Data FY22-23'!B197</f>
        <v>Roxbury</v>
      </c>
      <c r="C199" s="77" t="b">
        <f t="shared" si="26"/>
        <v>1</v>
      </c>
      <c r="D199" s="83">
        <v>465</v>
      </c>
      <c r="E199" s="75" t="s">
        <v>225</v>
      </c>
      <c r="F199" s="62">
        <v>23</v>
      </c>
      <c r="G199" s="63">
        <f t="shared" si="27"/>
        <v>96186</v>
      </c>
      <c r="H199" s="63">
        <v>6</v>
      </c>
      <c r="I199" s="63">
        <f t="shared" si="28"/>
        <v>14076</v>
      </c>
      <c r="J199" s="63">
        <v>1</v>
      </c>
      <c r="K199" s="63">
        <f t="shared" si="29"/>
        <v>2142</v>
      </c>
      <c r="L199" s="63">
        <v>0</v>
      </c>
      <c r="M199" s="63">
        <f t="shared" si="30"/>
        <v>0</v>
      </c>
      <c r="N199" s="64">
        <f t="shared" si="31"/>
        <v>112404</v>
      </c>
      <c r="O199" s="65">
        <v>43099</v>
      </c>
      <c r="P199" s="66">
        <v>36713846.519858398</v>
      </c>
      <c r="Q199" s="67">
        <f t="shared" si="32"/>
        <v>6118974.4199763993</v>
      </c>
      <c r="R199" s="68">
        <v>6252.8609162407265</v>
      </c>
      <c r="S199" s="69">
        <f t="shared" si="33"/>
        <v>75557.860916240723</v>
      </c>
      <c r="T199" s="76">
        <v>90180.13</v>
      </c>
      <c r="U199" s="67">
        <f t="shared" si="34"/>
        <v>93787.335200000001</v>
      </c>
      <c r="V199" s="64">
        <f t="shared" si="35"/>
        <v>18229.474283759278</v>
      </c>
      <c r="W199" s="71">
        <f t="shared" si="36"/>
        <v>93787.34</v>
      </c>
      <c r="X199" s="72"/>
      <c r="Y199" s="73">
        <f t="shared" si="25"/>
        <v>136886.34</v>
      </c>
      <c r="Z199" s="74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</row>
    <row r="200" spans="1:49" s="77" customFormat="1" ht="12.75" x14ac:dyDescent="0.2">
      <c r="A200" s="82">
        <f>'[4]EOY Data FY22-23'!A198</f>
        <v>467</v>
      </c>
      <c r="B200" s="77" t="str">
        <f>'[4]EOY Data FY22-23'!B198</f>
        <v>Rumney</v>
      </c>
      <c r="C200" s="77" t="b">
        <f t="shared" si="26"/>
        <v>1</v>
      </c>
      <c r="D200" s="83">
        <v>467</v>
      </c>
      <c r="E200" s="75" t="s">
        <v>226</v>
      </c>
      <c r="F200" s="62">
        <v>132.47999999999999</v>
      </c>
      <c r="G200" s="63">
        <f t="shared" si="27"/>
        <v>554031.35999999999</v>
      </c>
      <c r="H200" s="63">
        <v>55.07</v>
      </c>
      <c r="I200" s="63">
        <f t="shared" si="28"/>
        <v>129194.22</v>
      </c>
      <c r="J200" s="63">
        <v>28.1585</v>
      </c>
      <c r="K200" s="63">
        <f t="shared" si="29"/>
        <v>60315.51</v>
      </c>
      <c r="L200" s="63">
        <v>0</v>
      </c>
      <c r="M200" s="63">
        <f t="shared" si="30"/>
        <v>0</v>
      </c>
      <c r="N200" s="64">
        <f t="shared" si="31"/>
        <v>743541.09</v>
      </c>
      <c r="O200" s="65">
        <v>393642</v>
      </c>
      <c r="P200" s="66">
        <v>347602622.16393399</v>
      </c>
      <c r="Q200" s="67">
        <f t="shared" si="32"/>
        <v>6312014.203085782</v>
      </c>
      <c r="R200" s="68">
        <v>39318.650321312169</v>
      </c>
      <c r="S200" s="69">
        <f t="shared" si="33"/>
        <v>389217.74032131216</v>
      </c>
      <c r="T200" s="76">
        <v>665032.47</v>
      </c>
      <c r="U200" s="67">
        <f t="shared" si="34"/>
        <v>691633.76879999996</v>
      </c>
      <c r="V200" s="64">
        <f t="shared" si="35"/>
        <v>302416.0284786878</v>
      </c>
      <c r="W200" s="71">
        <f t="shared" si="36"/>
        <v>691633.77</v>
      </c>
      <c r="X200" s="72"/>
      <c r="Y200" s="73">
        <f t="shared" ref="Y200:Y252" si="37">W200+O200</f>
        <v>1085275.77</v>
      </c>
      <c r="Z200" s="74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</row>
    <row r="201" spans="1:49" s="77" customFormat="1" ht="12.75" x14ac:dyDescent="0.2">
      <c r="A201" s="82">
        <f>'[4]EOY Data FY22-23'!A199</f>
        <v>471</v>
      </c>
      <c r="B201" s="77" t="str">
        <f>'[4]EOY Data FY22-23'!B199</f>
        <v>Rye</v>
      </c>
      <c r="C201" s="77" t="b">
        <f t="shared" ref="C201:C252" si="38">B201=E201</f>
        <v>1</v>
      </c>
      <c r="D201" s="83">
        <v>471</v>
      </c>
      <c r="E201" s="75" t="s">
        <v>227</v>
      </c>
      <c r="F201" s="62">
        <v>532</v>
      </c>
      <c r="G201" s="63">
        <f t="shared" ref="G201:G252" si="39">ROUND(F201*G$5,2)</f>
        <v>2224824</v>
      </c>
      <c r="H201" s="63">
        <v>11.26</v>
      </c>
      <c r="I201" s="63">
        <f t="shared" ref="I201:I252" si="40">IFERROR(ROUND(H201*$I$5,2),0)</f>
        <v>26415.96</v>
      </c>
      <c r="J201" s="63">
        <v>58.1629</v>
      </c>
      <c r="K201" s="63">
        <f t="shared" ref="K201:K252" si="41">ROUND(J201*$K$5,2)</f>
        <v>124584.93</v>
      </c>
      <c r="L201" s="63">
        <v>4.7256999999999998</v>
      </c>
      <c r="M201" s="63">
        <f t="shared" ref="M201:M252" si="42">ROUND(L201*$M$5,2)</f>
        <v>3856.17</v>
      </c>
      <c r="N201" s="64">
        <f t="shared" ref="N201:N252" si="43">G201+I201+K201+M201</f>
        <v>2379681.06</v>
      </c>
      <c r="O201" s="65">
        <v>4644090</v>
      </c>
      <c r="P201" s="66">
        <v>3827393251.2941198</v>
      </c>
      <c r="Q201" s="67">
        <f t="shared" ref="Q201:Q252" si="44">IFERROR(P201/H201,0)</f>
        <v>339910590.70107639</v>
      </c>
      <c r="R201" s="68">
        <v>0</v>
      </c>
      <c r="S201" s="69">
        <f t="shared" ref="S201:S252" si="45">IF(N201&gt;O201,N201-O201+R201,0)</f>
        <v>0</v>
      </c>
      <c r="T201" s="76">
        <v>0</v>
      </c>
      <c r="U201" s="67">
        <f t="shared" ref="U201:U252" si="46">T201*U$5</f>
        <v>0</v>
      </c>
      <c r="V201" s="64">
        <f t="shared" ref="V201:V252" si="47">IF(O201&gt;N201,0,MAX(S201,U201)-S201)</f>
        <v>0</v>
      </c>
      <c r="W201" s="71">
        <f t="shared" ref="W201:W252" si="48">ROUND((S201+V201),2)</f>
        <v>0</v>
      </c>
      <c r="X201" s="72"/>
      <c r="Y201" s="73">
        <f t="shared" si="37"/>
        <v>4644090</v>
      </c>
      <c r="Z201" s="74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</row>
    <row r="202" spans="1:49" s="77" customFormat="1" ht="12.75" x14ac:dyDescent="0.2">
      <c r="A202" s="82">
        <f>'[4]EOY Data FY22-23'!A200</f>
        <v>473</v>
      </c>
      <c r="B202" s="77" t="str">
        <f>'[4]EOY Data FY22-23'!B200</f>
        <v>Salem</v>
      </c>
      <c r="C202" s="77" t="b">
        <f t="shared" si="38"/>
        <v>1</v>
      </c>
      <c r="D202" s="83">
        <v>473</v>
      </c>
      <c r="E202" s="75" t="s">
        <v>228</v>
      </c>
      <c r="F202" s="62">
        <v>3401.62</v>
      </c>
      <c r="G202" s="63">
        <f t="shared" si="39"/>
        <v>14225574.84</v>
      </c>
      <c r="H202" s="63">
        <v>599.36</v>
      </c>
      <c r="I202" s="63">
        <f t="shared" si="40"/>
        <v>1406098.56</v>
      </c>
      <c r="J202" s="63">
        <v>568.40469999999993</v>
      </c>
      <c r="K202" s="63">
        <f t="shared" si="41"/>
        <v>1217522.8700000001</v>
      </c>
      <c r="L202" s="63">
        <v>75.000100000000003</v>
      </c>
      <c r="M202" s="63">
        <f t="shared" si="42"/>
        <v>61200.08</v>
      </c>
      <c r="N202" s="64">
        <f t="shared" si="43"/>
        <v>16910396.349999998</v>
      </c>
      <c r="O202" s="65">
        <v>9533040</v>
      </c>
      <c r="P202" s="66">
        <v>7985891331.04175</v>
      </c>
      <c r="Q202" s="67">
        <f t="shared" si="44"/>
        <v>13324031.18500025</v>
      </c>
      <c r="R202" s="68">
        <v>0</v>
      </c>
      <c r="S202" s="69">
        <f t="shared" si="45"/>
        <v>7377356.3499999978</v>
      </c>
      <c r="T202" s="76">
        <v>5908381</v>
      </c>
      <c r="U202" s="67">
        <f t="shared" si="46"/>
        <v>6144716.2400000002</v>
      </c>
      <c r="V202" s="64">
        <f t="shared" si="47"/>
        <v>0</v>
      </c>
      <c r="W202" s="71">
        <f t="shared" si="48"/>
        <v>7377356.3499999996</v>
      </c>
      <c r="X202" s="72"/>
      <c r="Y202" s="73">
        <f t="shared" si="37"/>
        <v>16910396.350000001</v>
      </c>
      <c r="Z202" s="74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</row>
    <row r="203" spans="1:49" s="77" customFormat="1" ht="12.75" x14ac:dyDescent="0.2">
      <c r="A203" s="82">
        <f>'[4]EOY Data FY22-23'!A201</f>
        <v>475</v>
      </c>
      <c r="B203" s="77" t="str">
        <f>'[4]EOY Data FY22-23'!B201</f>
        <v>Salisbury</v>
      </c>
      <c r="C203" s="77" t="b">
        <f t="shared" si="38"/>
        <v>1</v>
      </c>
      <c r="D203" s="83">
        <v>475</v>
      </c>
      <c r="E203" s="75" t="s">
        <v>229</v>
      </c>
      <c r="F203" s="62">
        <v>156</v>
      </c>
      <c r="G203" s="63">
        <f t="shared" si="39"/>
        <v>652392</v>
      </c>
      <c r="H203" s="63">
        <v>28.63</v>
      </c>
      <c r="I203" s="63">
        <f t="shared" si="40"/>
        <v>67165.98</v>
      </c>
      <c r="J203" s="63">
        <v>31.227800000000002</v>
      </c>
      <c r="K203" s="63">
        <f t="shared" si="41"/>
        <v>66889.95</v>
      </c>
      <c r="L203" s="63">
        <v>0</v>
      </c>
      <c r="M203" s="63">
        <f t="shared" si="42"/>
        <v>0</v>
      </c>
      <c r="N203" s="64">
        <f t="shared" si="43"/>
        <v>786447.92999999993</v>
      </c>
      <c r="O203" s="65">
        <v>297188</v>
      </c>
      <c r="P203" s="66">
        <v>261376208.68421099</v>
      </c>
      <c r="Q203" s="67">
        <f t="shared" si="44"/>
        <v>9129451.9274960179</v>
      </c>
      <c r="R203" s="68">
        <v>0</v>
      </c>
      <c r="S203" s="69">
        <f t="shared" si="45"/>
        <v>489259.92999999993</v>
      </c>
      <c r="T203" s="76">
        <v>498470.1</v>
      </c>
      <c r="U203" s="67">
        <f t="shared" si="46"/>
        <v>518408.90399999998</v>
      </c>
      <c r="V203" s="64">
        <f t="shared" si="47"/>
        <v>29148.974000000046</v>
      </c>
      <c r="W203" s="71">
        <f t="shared" si="48"/>
        <v>518408.9</v>
      </c>
      <c r="X203" s="72"/>
      <c r="Y203" s="73">
        <f t="shared" si="37"/>
        <v>815596.9</v>
      </c>
      <c r="Z203" s="74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</row>
    <row r="204" spans="1:49" s="77" customFormat="1" ht="12.75" x14ac:dyDescent="0.2">
      <c r="A204" s="82">
        <f>'[4]EOY Data FY22-23'!A202</f>
        <v>477</v>
      </c>
      <c r="B204" s="77" t="str">
        <f>'[4]EOY Data FY22-23'!B202</f>
        <v>Sanbornton</v>
      </c>
      <c r="C204" s="77" t="b">
        <f t="shared" si="38"/>
        <v>1</v>
      </c>
      <c r="D204" s="83">
        <v>477</v>
      </c>
      <c r="E204" s="75" t="s">
        <v>230</v>
      </c>
      <c r="F204" s="62">
        <v>268.81</v>
      </c>
      <c r="G204" s="63">
        <f t="shared" si="39"/>
        <v>1124163.42</v>
      </c>
      <c r="H204" s="63">
        <v>88</v>
      </c>
      <c r="I204" s="63">
        <f t="shared" si="40"/>
        <v>206448</v>
      </c>
      <c r="J204" s="63">
        <v>47.9925</v>
      </c>
      <c r="K204" s="63">
        <f t="shared" si="41"/>
        <v>102799.94</v>
      </c>
      <c r="L204" s="63">
        <v>0</v>
      </c>
      <c r="M204" s="63">
        <f t="shared" si="42"/>
        <v>0</v>
      </c>
      <c r="N204" s="64">
        <f t="shared" si="43"/>
        <v>1433411.3599999999</v>
      </c>
      <c r="O204" s="65">
        <v>1107250</v>
      </c>
      <c r="P204" s="66">
        <v>917571428.44389701</v>
      </c>
      <c r="Q204" s="67">
        <f t="shared" si="44"/>
        <v>10426948.05049883</v>
      </c>
      <c r="R204" s="68">
        <v>0</v>
      </c>
      <c r="S204" s="69">
        <f t="shared" si="45"/>
        <v>326161.35999999987</v>
      </c>
      <c r="T204" s="76">
        <v>479397.86</v>
      </c>
      <c r="U204" s="67">
        <f t="shared" si="46"/>
        <v>498573.77439999999</v>
      </c>
      <c r="V204" s="64">
        <f t="shared" si="47"/>
        <v>172412.41440000013</v>
      </c>
      <c r="W204" s="71">
        <f t="shared" si="48"/>
        <v>498573.77</v>
      </c>
      <c r="X204" s="72"/>
      <c r="Y204" s="73">
        <f t="shared" si="37"/>
        <v>1605823.77</v>
      </c>
      <c r="Z204" s="74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</row>
    <row r="205" spans="1:49" s="77" customFormat="1" ht="12.75" x14ac:dyDescent="0.2">
      <c r="A205" s="82">
        <f>'[4]EOY Data FY22-23'!A203</f>
        <v>479</v>
      </c>
      <c r="B205" s="77" t="str">
        <f>'[4]EOY Data FY22-23'!B203</f>
        <v>Sandown</v>
      </c>
      <c r="C205" s="77" t="b">
        <f t="shared" si="38"/>
        <v>1</v>
      </c>
      <c r="D205" s="83">
        <v>479</v>
      </c>
      <c r="E205" s="75" t="s">
        <v>231</v>
      </c>
      <c r="F205" s="62">
        <v>854</v>
      </c>
      <c r="G205" s="63">
        <f t="shared" si="39"/>
        <v>3571428</v>
      </c>
      <c r="H205" s="63">
        <v>131.88210000000001</v>
      </c>
      <c r="I205" s="63">
        <f t="shared" si="40"/>
        <v>309395.40999999997</v>
      </c>
      <c r="J205" s="63">
        <v>214.96089999999998</v>
      </c>
      <c r="K205" s="63">
        <f t="shared" si="41"/>
        <v>460446.25</v>
      </c>
      <c r="L205" s="63">
        <v>3.7191999999999998</v>
      </c>
      <c r="M205" s="63">
        <f t="shared" si="42"/>
        <v>3034.87</v>
      </c>
      <c r="N205" s="64">
        <f t="shared" si="43"/>
        <v>4344304.53</v>
      </c>
      <c r="O205" s="65">
        <v>1406042</v>
      </c>
      <c r="P205" s="66">
        <v>1165940982.25249</v>
      </c>
      <c r="Q205" s="67">
        <f t="shared" si="44"/>
        <v>8840782.6555119306</v>
      </c>
      <c r="R205" s="68">
        <v>0</v>
      </c>
      <c r="S205" s="69">
        <f t="shared" si="45"/>
        <v>2938262.5300000003</v>
      </c>
      <c r="T205" s="76">
        <v>3910509.28</v>
      </c>
      <c r="U205" s="67">
        <f t="shared" si="46"/>
        <v>4066929.6511999997</v>
      </c>
      <c r="V205" s="64">
        <f t="shared" si="47"/>
        <v>1128667.1211999995</v>
      </c>
      <c r="W205" s="71">
        <f t="shared" si="48"/>
        <v>4066929.65</v>
      </c>
      <c r="X205" s="72"/>
      <c r="Y205" s="73">
        <f t="shared" si="37"/>
        <v>5472971.6500000004</v>
      </c>
      <c r="Z205" s="74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</row>
    <row r="206" spans="1:49" s="77" customFormat="1" ht="12.75" x14ac:dyDescent="0.2">
      <c r="A206" s="82">
        <f>'[4]EOY Data FY22-23'!A204</f>
        <v>483</v>
      </c>
      <c r="B206" s="77" t="str">
        <f>'[4]EOY Data FY22-23'!B204</f>
        <v>Sandwich</v>
      </c>
      <c r="C206" s="77" t="b">
        <f t="shared" si="38"/>
        <v>1</v>
      </c>
      <c r="D206" s="83">
        <v>483</v>
      </c>
      <c r="E206" s="75" t="s">
        <v>232</v>
      </c>
      <c r="F206" s="62">
        <v>128.75</v>
      </c>
      <c r="G206" s="63">
        <f t="shared" si="39"/>
        <v>538432.5</v>
      </c>
      <c r="H206" s="63">
        <v>17</v>
      </c>
      <c r="I206" s="63">
        <f t="shared" si="40"/>
        <v>39882</v>
      </c>
      <c r="J206" s="63">
        <v>14.7386</v>
      </c>
      <c r="K206" s="63">
        <f t="shared" si="41"/>
        <v>31570.080000000002</v>
      </c>
      <c r="L206" s="63">
        <v>0</v>
      </c>
      <c r="M206" s="63">
        <f t="shared" si="42"/>
        <v>0</v>
      </c>
      <c r="N206" s="64">
        <f t="shared" si="43"/>
        <v>609884.57999999996</v>
      </c>
      <c r="O206" s="65">
        <v>894014</v>
      </c>
      <c r="P206" s="66">
        <v>748784447.64014196</v>
      </c>
      <c r="Q206" s="67">
        <f t="shared" si="44"/>
        <v>44046143.97883188</v>
      </c>
      <c r="R206" s="68">
        <v>0</v>
      </c>
      <c r="S206" s="69">
        <f t="shared" si="45"/>
        <v>0</v>
      </c>
      <c r="T206" s="76">
        <v>0</v>
      </c>
      <c r="U206" s="67">
        <f t="shared" si="46"/>
        <v>0</v>
      </c>
      <c r="V206" s="64">
        <f t="shared" si="47"/>
        <v>0</v>
      </c>
      <c r="W206" s="71">
        <f t="shared" si="48"/>
        <v>0</v>
      </c>
      <c r="X206" s="72"/>
      <c r="Y206" s="73">
        <f t="shared" si="37"/>
        <v>894014</v>
      </c>
      <c r="Z206" s="74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</row>
    <row r="207" spans="1:49" s="77" customFormat="1" ht="12.75" x14ac:dyDescent="0.2">
      <c r="A207" s="82">
        <f>'[4]EOY Data FY22-23'!A205</f>
        <v>485</v>
      </c>
      <c r="B207" s="77" t="str">
        <f>'[4]EOY Data FY22-23'!B205</f>
        <v>Seabrook</v>
      </c>
      <c r="C207" s="77" t="b">
        <f t="shared" si="38"/>
        <v>1</v>
      </c>
      <c r="D207" s="83">
        <v>485</v>
      </c>
      <c r="E207" s="75" t="s">
        <v>233</v>
      </c>
      <c r="F207" s="62">
        <v>923</v>
      </c>
      <c r="G207" s="63">
        <f t="shared" si="39"/>
        <v>3859986</v>
      </c>
      <c r="H207" s="63">
        <v>449.20930000000004</v>
      </c>
      <c r="I207" s="63">
        <f t="shared" si="40"/>
        <v>1053845.02</v>
      </c>
      <c r="J207" s="63">
        <v>179.0446</v>
      </c>
      <c r="K207" s="63">
        <f t="shared" si="41"/>
        <v>383513.53</v>
      </c>
      <c r="L207" s="63">
        <v>23.184899999999999</v>
      </c>
      <c r="M207" s="63">
        <f t="shared" si="42"/>
        <v>18918.88</v>
      </c>
      <c r="N207" s="64">
        <f t="shared" si="43"/>
        <v>5316263.43</v>
      </c>
      <c r="O207" s="65">
        <v>3288690</v>
      </c>
      <c r="P207" s="66">
        <v>4462439854.9468699</v>
      </c>
      <c r="Q207" s="67">
        <f t="shared" si="44"/>
        <v>9933988.1319172811</v>
      </c>
      <c r="R207" s="68">
        <v>0</v>
      </c>
      <c r="S207" s="69">
        <f t="shared" si="45"/>
        <v>2027573.4299999997</v>
      </c>
      <c r="T207" s="76">
        <v>1820755.26</v>
      </c>
      <c r="U207" s="67">
        <f t="shared" si="46"/>
        <v>1893585.4704</v>
      </c>
      <c r="V207" s="64">
        <f t="shared" si="47"/>
        <v>0</v>
      </c>
      <c r="W207" s="71">
        <f t="shared" si="48"/>
        <v>2027573.43</v>
      </c>
      <c r="X207" s="72"/>
      <c r="Y207" s="73">
        <f t="shared" si="37"/>
        <v>5316263.43</v>
      </c>
      <c r="Z207" s="74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</row>
    <row r="208" spans="1:49" s="77" customFormat="1" ht="12.75" x14ac:dyDescent="0.2">
      <c r="A208" s="82">
        <f>'[4]EOY Data FY22-23'!A206</f>
        <v>487</v>
      </c>
      <c r="B208" s="77" t="str">
        <f>'[4]EOY Data FY22-23'!B206</f>
        <v>Sharon</v>
      </c>
      <c r="C208" s="77" t="b">
        <f t="shared" si="38"/>
        <v>1</v>
      </c>
      <c r="D208" s="83">
        <v>487</v>
      </c>
      <c r="E208" s="75" t="s">
        <v>234</v>
      </c>
      <c r="F208" s="62">
        <v>41</v>
      </c>
      <c r="G208" s="63">
        <f t="shared" si="39"/>
        <v>171462</v>
      </c>
      <c r="H208" s="63">
        <v>0</v>
      </c>
      <c r="I208" s="63">
        <f t="shared" si="40"/>
        <v>0</v>
      </c>
      <c r="J208" s="63">
        <v>6.5038999999999998</v>
      </c>
      <c r="K208" s="63">
        <f t="shared" si="41"/>
        <v>13931.35</v>
      </c>
      <c r="L208" s="63">
        <v>0.98280000000000001</v>
      </c>
      <c r="M208" s="63">
        <f t="shared" si="42"/>
        <v>801.96</v>
      </c>
      <c r="N208" s="64">
        <f t="shared" si="43"/>
        <v>186195.31</v>
      </c>
      <c r="O208" s="65">
        <v>95579</v>
      </c>
      <c r="P208" s="66">
        <v>79484240.140795693</v>
      </c>
      <c r="Q208" s="67">
        <f t="shared" si="44"/>
        <v>0</v>
      </c>
      <c r="R208" s="68">
        <v>0</v>
      </c>
      <c r="S208" s="69">
        <f t="shared" si="45"/>
        <v>90616.31</v>
      </c>
      <c r="T208" s="76">
        <v>123000.14</v>
      </c>
      <c r="U208" s="67">
        <f t="shared" si="46"/>
        <v>127920.1456</v>
      </c>
      <c r="V208" s="64">
        <f t="shared" si="47"/>
        <v>37303.835600000006</v>
      </c>
      <c r="W208" s="71">
        <f t="shared" si="48"/>
        <v>127920.15</v>
      </c>
      <c r="X208" s="72"/>
      <c r="Y208" s="73">
        <f t="shared" si="37"/>
        <v>223499.15</v>
      </c>
      <c r="Z208" s="74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</row>
    <row r="209" spans="1:49" s="77" customFormat="1" ht="12.75" x14ac:dyDescent="0.2">
      <c r="A209" s="82">
        <f>'[4]EOY Data FY22-23'!A207</f>
        <v>489</v>
      </c>
      <c r="B209" s="77" t="str">
        <f>'[4]EOY Data FY22-23'!B207</f>
        <v>Shelburne</v>
      </c>
      <c r="C209" s="77" t="b">
        <f t="shared" si="38"/>
        <v>1</v>
      </c>
      <c r="D209" s="83">
        <v>489</v>
      </c>
      <c r="E209" s="75" t="s">
        <v>235</v>
      </c>
      <c r="F209" s="62">
        <v>33</v>
      </c>
      <c r="G209" s="63">
        <f t="shared" si="39"/>
        <v>138006</v>
      </c>
      <c r="H209" s="63">
        <v>13</v>
      </c>
      <c r="I209" s="63">
        <f t="shared" si="40"/>
        <v>30498</v>
      </c>
      <c r="J209" s="63">
        <v>3</v>
      </c>
      <c r="K209" s="63">
        <f t="shared" si="41"/>
        <v>6426</v>
      </c>
      <c r="L209" s="63">
        <v>0</v>
      </c>
      <c r="M209" s="63">
        <f t="shared" si="42"/>
        <v>0</v>
      </c>
      <c r="N209" s="64">
        <f t="shared" si="43"/>
        <v>174930</v>
      </c>
      <c r="O209" s="65">
        <v>91901</v>
      </c>
      <c r="P209" s="66">
        <v>117593002.75416601</v>
      </c>
      <c r="Q209" s="67">
        <f t="shared" si="44"/>
        <v>9045615.5964743085</v>
      </c>
      <c r="R209" s="68">
        <v>0</v>
      </c>
      <c r="S209" s="69">
        <f t="shared" si="45"/>
        <v>83029</v>
      </c>
      <c r="T209" s="76">
        <v>109380</v>
      </c>
      <c r="U209" s="67">
        <f t="shared" si="46"/>
        <v>113755.2</v>
      </c>
      <c r="V209" s="64">
        <f t="shared" si="47"/>
        <v>30726.199999999997</v>
      </c>
      <c r="W209" s="71">
        <f t="shared" si="48"/>
        <v>113755.2</v>
      </c>
      <c r="X209" s="72"/>
      <c r="Y209" s="73">
        <f t="shared" si="37"/>
        <v>205656.2</v>
      </c>
      <c r="Z209" s="74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</row>
    <row r="210" spans="1:49" s="77" customFormat="1" ht="12.75" x14ac:dyDescent="0.2">
      <c r="A210" s="82">
        <f>'[4]EOY Data FY22-23'!A208</f>
        <v>491</v>
      </c>
      <c r="B210" s="77" t="str">
        <f>'[4]EOY Data FY22-23'!B208</f>
        <v>Somersworth</v>
      </c>
      <c r="C210" s="77" t="b">
        <f t="shared" si="38"/>
        <v>1</v>
      </c>
      <c r="D210" s="83">
        <v>491</v>
      </c>
      <c r="E210" s="75" t="s">
        <v>236</v>
      </c>
      <c r="F210" s="62">
        <v>1314</v>
      </c>
      <c r="G210" s="63">
        <f t="shared" si="39"/>
        <v>5495148</v>
      </c>
      <c r="H210" s="63">
        <v>555.88</v>
      </c>
      <c r="I210" s="63">
        <f t="shared" si="40"/>
        <v>1304094.48</v>
      </c>
      <c r="J210" s="63">
        <v>285.14519999999999</v>
      </c>
      <c r="K210" s="63">
        <f t="shared" si="41"/>
        <v>610781.02</v>
      </c>
      <c r="L210" s="63">
        <v>70.535899999999998</v>
      </c>
      <c r="M210" s="63">
        <f t="shared" si="42"/>
        <v>57557.29</v>
      </c>
      <c r="N210" s="64">
        <f t="shared" si="43"/>
        <v>7467580.79</v>
      </c>
      <c r="O210" s="65">
        <v>2052131</v>
      </c>
      <c r="P210" s="66">
        <v>1715260861.2348199</v>
      </c>
      <c r="Q210" s="67">
        <f t="shared" si="44"/>
        <v>3085667.5203907676</v>
      </c>
      <c r="R210" s="68">
        <v>3445769.6079008062</v>
      </c>
      <c r="S210" s="69">
        <f t="shared" si="45"/>
        <v>8861219.3979008067</v>
      </c>
      <c r="T210" s="76">
        <v>7226170.2800000003</v>
      </c>
      <c r="U210" s="67">
        <f t="shared" si="46"/>
        <v>7515217.0912000006</v>
      </c>
      <c r="V210" s="64">
        <f t="shared" si="47"/>
        <v>0</v>
      </c>
      <c r="W210" s="71">
        <f t="shared" si="48"/>
        <v>8861219.4000000004</v>
      </c>
      <c r="X210" s="72"/>
      <c r="Y210" s="73">
        <f t="shared" si="37"/>
        <v>10913350.4</v>
      </c>
      <c r="Z210" s="74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</row>
    <row r="211" spans="1:49" s="77" customFormat="1" ht="12.75" x14ac:dyDescent="0.2">
      <c r="A211" s="82">
        <f>'[4]EOY Data FY22-23'!A209</f>
        <v>495</v>
      </c>
      <c r="B211" s="77" t="str">
        <f>'[4]EOY Data FY22-23'!B209</f>
        <v>South Hampton</v>
      </c>
      <c r="C211" s="77" t="b">
        <f t="shared" si="38"/>
        <v>1</v>
      </c>
      <c r="D211" s="83">
        <v>495</v>
      </c>
      <c r="E211" s="75" t="s">
        <v>237</v>
      </c>
      <c r="F211" s="62">
        <v>98.19</v>
      </c>
      <c r="G211" s="63">
        <f t="shared" si="39"/>
        <v>410630.58</v>
      </c>
      <c r="H211" s="63">
        <v>3</v>
      </c>
      <c r="I211" s="63">
        <f t="shared" si="40"/>
        <v>7038</v>
      </c>
      <c r="J211" s="63">
        <v>24.619600000000002</v>
      </c>
      <c r="K211" s="63">
        <f t="shared" si="41"/>
        <v>52735.18</v>
      </c>
      <c r="L211" s="63">
        <v>0</v>
      </c>
      <c r="M211" s="63">
        <f t="shared" si="42"/>
        <v>0</v>
      </c>
      <c r="N211" s="64">
        <f t="shared" si="43"/>
        <v>470403.76</v>
      </c>
      <c r="O211" s="65">
        <v>293455</v>
      </c>
      <c r="P211" s="66">
        <v>248446075.50638199</v>
      </c>
      <c r="Q211" s="67">
        <f t="shared" si="44"/>
        <v>82815358.502127334</v>
      </c>
      <c r="R211" s="68">
        <v>0</v>
      </c>
      <c r="S211" s="69">
        <f t="shared" si="45"/>
        <v>176948.76</v>
      </c>
      <c r="T211" s="76">
        <v>222487.61</v>
      </c>
      <c r="U211" s="67">
        <f t="shared" si="46"/>
        <v>231387.11439999999</v>
      </c>
      <c r="V211" s="64">
        <f t="shared" si="47"/>
        <v>54438.354399999982</v>
      </c>
      <c r="W211" s="71">
        <f t="shared" si="48"/>
        <v>231387.11</v>
      </c>
      <c r="X211" s="72"/>
      <c r="Y211" s="73">
        <f t="shared" si="37"/>
        <v>524842.11</v>
      </c>
      <c r="Z211" s="74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</row>
    <row r="212" spans="1:49" s="77" customFormat="1" ht="12.75" x14ac:dyDescent="0.2">
      <c r="A212" s="82">
        <f>'[4]EOY Data FY22-23'!A210</f>
        <v>497</v>
      </c>
      <c r="B212" s="77" t="str">
        <f>'[4]EOY Data FY22-23'!B210</f>
        <v>Springfield</v>
      </c>
      <c r="C212" s="77" t="b">
        <f t="shared" si="38"/>
        <v>1</v>
      </c>
      <c r="D212" s="83">
        <v>497</v>
      </c>
      <c r="E212" s="75" t="s">
        <v>238</v>
      </c>
      <c r="F212" s="62">
        <v>161</v>
      </c>
      <c r="G212" s="63">
        <f t="shared" si="39"/>
        <v>673302</v>
      </c>
      <c r="H212" s="63">
        <v>21.0198</v>
      </c>
      <c r="I212" s="63">
        <f t="shared" si="40"/>
        <v>49312.45</v>
      </c>
      <c r="J212" s="63">
        <v>28.644400000000001</v>
      </c>
      <c r="K212" s="63">
        <f t="shared" si="41"/>
        <v>61356.3</v>
      </c>
      <c r="L212" s="63">
        <v>0</v>
      </c>
      <c r="M212" s="63">
        <f t="shared" si="42"/>
        <v>0</v>
      </c>
      <c r="N212" s="64">
        <f t="shared" si="43"/>
        <v>783970.75</v>
      </c>
      <c r="O212" s="65">
        <v>432419</v>
      </c>
      <c r="P212" s="66">
        <v>364303979.793715</v>
      </c>
      <c r="Q212" s="67">
        <f t="shared" si="44"/>
        <v>17331467.46371112</v>
      </c>
      <c r="R212" s="68">
        <v>0</v>
      </c>
      <c r="S212" s="69">
        <f t="shared" si="45"/>
        <v>351551.75</v>
      </c>
      <c r="T212" s="76">
        <v>328223.06</v>
      </c>
      <c r="U212" s="67">
        <f t="shared" si="46"/>
        <v>341351.98240000004</v>
      </c>
      <c r="V212" s="64">
        <f t="shared" si="47"/>
        <v>0</v>
      </c>
      <c r="W212" s="71">
        <f t="shared" si="48"/>
        <v>351551.75</v>
      </c>
      <c r="X212" s="72"/>
      <c r="Y212" s="73">
        <f t="shared" si="37"/>
        <v>783970.75</v>
      </c>
      <c r="Z212" s="74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</row>
    <row r="213" spans="1:49" s="77" customFormat="1" ht="12.75" x14ac:dyDescent="0.2">
      <c r="A213" s="82">
        <f>'[4]EOY Data FY22-23'!A211</f>
        <v>499</v>
      </c>
      <c r="B213" s="77" t="str">
        <f>'[4]EOY Data FY22-23'!B211</f>
        <v>Stark</v>
      </c>
      <c r="C213" s="77" t="b">
        <f t="shared" si="38"/>
        <v>1</v>
      </c>
      <c r="D213" s="83">
        <v>499</v>
      </c>
      <c r="E213" s="75" t="s">
        <v>239</v>
      </c>
      <c r="F213" s="62">
        <v>54</v>
      </c>
      <c r="G213" s="63">
        <f t="shared" si="39"/>
        <v>225828</v>
      </c>
      <c r="H213" s="63">
        <v>20</v>
      </c>
      <c r="I213" s="63">
        <f t="shared" si="40"/>
        <v>46920</v>
      </c>
      <c r="J213" s="63">
        <v>4.2066999999999997</v>
      </c>
      <c r="K213" s="63">
        <f t="shared" si="41"/>
        <v>9010.75</v>
      </c>
      <c r="L213" s="63">
        <v>0</v>
      </c>
      <c r="M213" s="63">
        <f t="shared" si="42"/>
        <v>0</v>
      </c>
      <c r="N213" s="64">
        <f t="shared" si="43"/>
        <v>281758.75</v>
      </c>
      <c r="O213" s="65">
        <v>141070</v>
      </c>
      <c r="P213" s="66">
        <v>148713370.143067</v>
      </c>
      <c r="Q213" s="67">
        <f t="shared" si="44"/>
        <v>7435668.5071533499</v>
      </c>
      <c r="R213" s="68">
        <v>0</v>
      </c>
      <c r="S213" s="69">
        <f t="shared" si="45"/>
        <v>140688.75</v>
      </c>
      <c r="T213" s="76">
        <v>342877.84</v>
      </c>
      <c r="U213" s="67">
        <f t="shared" si="46"/>
        <v>356592.95360000007</v>
      </c>
      <c r="V213" s="64">
        <f t="shared" si="47"/>
        <v>215904.20360000007</v>
      </c>
      <c r="W213" s="71">
        <f t="shared" si="48"/>
        <v>356592.95</v>
      </c>
      <c r="X213" s="72"/>
      <c r="Y213" s="73">
        <f t="shared" si="37"/>
        <v>497662.95</v>
      </c>
      <c r="Z213" s="74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</row>
    <row r="214" spans="1:49" s="77" customFormat="1" ht="12.75" x14ac:dyDescent="0.2">
      <c r="A214" s="82">
        <f>'[4]EOY Data FY22-23'!A212</f>
        <v>501</v>
      </c>
      <c r="B214" s="77" t="str">
        <f>'[4]EOY Data FY22-23'!B212</f>
        <v>Stewartstown</v>
      </c>
      <c r="C214" s="77" t="b">
        <f t="shared" si="38"/>
        <v>1</v>
      </c>
      <c r="D214" s="83">
        <v>501</v>
      </c>
      <c r="E214" s="75" t="s">
        <v>240</v>
      </c>
      <c r="F214" s="62">
        <v>77.87</v>
      </c>
      <c r="G214" s="63">
        <f t="shared" si="39"/>
        <v>325652.34000000003</v>
      </c>
      <c r="H214" s="63">
        <v>47.9758</v>
      </c>
      <c r="I214" s="63">
        <f t="shared" si="40"/>
        <v>112551.23</v>
      </c>
      <c r="J214" s="63">
        <v>16.7087</v>
      </c>
      <c r="K214" s="63">
        <f t="shared" si="41"/>
        <v>35790.04</v>
      </c>
      <c r="L214" s="63">
        <v>0</v>
      </c>
      <c r="M214" s="63">
        <f t="shared" si="42"/>
        <v>0</v>
      </c>
      <c r="N214" s="64">
        <f t="shared" si="43"/>
        <v>473993.61</v>
      </c>
      <c r="O214" s="65">
        <v>189098</v>
      </c>
      <c r="P214" s="66">
        <v>191130340.19927999</v>
      </c>
      <c r="Q214" s="67">
        <f t="shared" si="44"/>
        <v>3983890.6323454739</v>
      </c>
      <c r="R214" s="68">
        <v>224132.66718122401</v>
      </c>
      <c r="S214" s="69">
        <f t="shared" si="45"/>
        <v>509028.27718122397</v>
      </c>
      <c r="T214" s="76">
        <v>530862.81000000006</v>
      </c>
      <c r="U214" s="67">
        <f t="shared" si="46"/>
        <v>552097.32240000006</v>
      </c>
      <c r="V214" s="64">
        <f t="shared" si="47"/>
        <v>43069.045218776097</v>
      </c>
      <c r="W214" s="71">
        <f t="shared" si="48"/>
        <v>552097.31999999995</v>
      </c>
      <c r="X214" s="72"/>
      <c r="Y214" s="73">
        <f t="shared" si="37"/>
        <v>741195.32</v>
      </c>
      <c r="Z214" s="74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</row>
    <row r="215" spans="1:49" s="77" customFormat="1" ht="12.2" customHeight="1" x14ac:dyDescent="0.2">
      <c r="A215" s="82">
        <f>'[4]EOY Data FY22-23'!A213</f>
        <v>503</v>
      </c>
      <c r="B215" s="77" t="str">
        <f>'[4]EOY Data FY22-23'!B213</f>
        <v>Stoddard</v>
      </c>
      <c r="C215" s="77" t="b">
        <f t="shared" si="38"/>
        <v>1</v>
      </c>
      <c r="D215" s="83">
        <v>503</v>
      </c>
      <c r="E215" s="75" t="s">
        <v>241</v>
      </c>
      <c r="F215" s="62">
        <v>147</v>
      </c>
      <c r="G215" s="63">
        <f t="shared" si="39"/>
        <v>614754</v>
      </c>
      <c r="H215" s="63">
        <v>42.12</v>
      </c>
      <c r="I215" s="63">
        <f t="shared" si="40"/>
        <v>98813.52</v>
      </c>
      <c r="J215" s="63">
        <v>31.2775</v>
      </c>
      <c r="K215" s="63">
        <f t="shared" si="41"/>
        <v>66996.41</v>
      </c>
      <c r="L215" s="63">
        <v>1</v>
      </c>
      <c r="M215" s="63">
        <f t="shared" si="42"/>
        <v>816</v>
      </c>
      <c r="N215" s="64">
        <f t="shared" si="43"/>
        <v>781379.93</v>
      </c>
      <c r="O215" s="65">
        <v>523856</v>
      </c>
      <c r="P215" s="66">
        <v>447724022.04456198</v>
      </c>
      <c r="Q215" s="67">
        <f t="shared" si="44"/>
        <v>10629725.119766429</v>
      </c>
      <c r="R215" s="68">
        <v>0</v>
      </c>
      <c r="S215" s="69">
        <f t="shared" si="45"/>
        <v>257523.93000000005</v>
      </c>
      <c r="T215" s="76">
        <v>202080.47</v>
      </c>
      <c r="U215" s="67">
        <f t="shared" si="46"/>
        <v>210163.6888</v>
      </c>
      <c r="V215" s="64">
        <f t="shared" si="47"/>
        <v>0</v>
      </c>
      <c r="W215" s="71">
        <f t="shared" si="48"/>
        <v>257523.93</v>
      </c>
      <c r="X215" s="72"/>
      <c r="Y215" s="73">
        <f t="shared" si="37"/>
        <v>781379.92999999993</v>
      </c>
      <c r="Z215" s="74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</row>
    <row r="216" spans="1:49" s="77" customFormat="1" ht="12.75" x14ac:dyDescent="0.2">
      <c r="A216" s="82">
        <f>'[4]EOY Data FY22-23'!A214</f>
        <v>507</v>
      </c>
      <c r="B216" s="77" t="str">
        <f>'[4]EOY Data FY22-23'!B214</f>
        <v>Strafford</v>
      </c>
      <c r="C216" s="77" t="b">
        <f t="shared" si="38"/>
        <v>1</v>
      </c>
      <c r="D216" s="83">
        <v>507</v>
      </c>
      <c r="E216" s="75" t="s">
        <v>242</v>
      </c>
      <c r="F216" s="62">
        <v>550.94000000000005</v>
      </c>
      <c r="G216" s="63">
        <f t="shared" si="39"/>
        <v>2304031.08</v>
      </c>
      <c r="H216" s="63">
        <v>71.25</v>
      </c>
      <c r="I216" s="63">
        <f t="shared" si="40"/>
        <v>167152.5</v>
      </c>
      <c r="J216" s="63">
        <v>102.4456</v>
      </c>
      <c r="K216" s="63">
        <f t="shared" si="41"/>
        <v>219438.48</v>
      </c>
      <c r="L216" s="63">
        <v>0</v>
      </c>
      <c r="M216" s="63">
        <f t="shared" si="42"/>
        <v>0</v>
      </c>
      <c r="N216" s="64">
        <f t="shared" si="43"/>
        <v>2690622.06</v>
      </c>
      <c r="O216" s="65">
        <v>1239232</v>
      </c>
      <c r="P216" s="66">
        <v>1044103405.66046</v>
      </c>
      <c r="Q216" s="67">
        <f t="shared" si="44"/>
        <v>14654082.886462597</v>
      </c>
      <c r="R216" s="68">
        <v>0</v>
      </c>
      <c r="S216" s="69">
        <f t="shared" si="45"/>
        <v>1451390.06</v>
      </c>
      <c r="T216" s="76">
        <v>2192006.19</v>
      </c>
      <c r="U216" s="67">
        <f t="shared" si="46"/>
        <v>2279686.4375999998</v>
      </c>
      <c r="V216" s="64">
        <f t="shared" si="47"/>
        <v>828296.37759999977</v>
      </c>
      <c r="W216" s="71">
        <f t="shared" si="48"/>
        <v>2279686.44</v>
      </c>
      <c r="X216" s="72"/>
      <c r="Y216" s="73">
        <f t="shared" si="37"/>
        <v>3518918.44</v>
      </c>
      <c r="Z216" s="74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</row>
    <row r="217" spans="1:49" s="77" customFormat="1" ht="12.75" x14ac:dyDescent="0.2">
      <c r="A217" s="82">
        <f>'[4]EOY Data FY22-23'!A215</f>
        <v>509</v>
      </c>
      <c r="B217" s="77" t="str">
        <f>'[4]EOY Data FY22-23'!B215</f>
        <v>Stratford</v>
      </c>
      <c r="C217" s="77" t="b">
        <f t="shared" si="38"/>
        <v>1</v>
      </c>
      <c r="D217" s="83">
        <v>509</v>
      </c>
      <c r="E217" s="75" t="s">
        <v>243</v>
      </c>
      <c r="F217" s="62">
        <v>62.15</v>
      </c>
      <c r="G217" s="63">
        <f t="shared" si="39"/>
        <v>259911.3</v>
      </c>
      <c r="H217" s="63">
        <v>46.42</v>
      </c>
      <c r="I217" s="63">
        <f t="shared" si="40"/>
        <v>108901.32</v>
      </c>
      <c r="J217" s="63">
        <v>25.249300000000002</v>
      </c>
      <c r="K217" s="63">
        <f t="shared" si="41"/>
        <v>54084</v>
      </c>
      <c r="L217" s="63">
        <v>0</v>
      </c>
      <c r="M217" s="63">
        <f t="shared" si="42"/>
        <v>0</v>
      </c>
      <c r="N217" s="64">
        <f t="shared" si="43"/>
        <v>422896.62</v>
      </c>
      <c r="O217" s="65">
        <v>117743</v>
      </c>
      <c r="P217" s="66">
        <v>157247476.339901</v>
      </c>
      <c r="Q217" s="67">
        <f t="shared" si="44"/>
        <v>3387494.1046941187</v>
      </c>
      <c r="R217" s="68">
        <v>263928.33822216833</v>
      </c>
      <c r="S217" s="69">
        <f t="shared" si="45"/>
        <v>569081.95822216826</v>
      </c>
      <c r="T217" s="76">
        <v>890513.81</v>
      </c>
      <c r="U217" s="67">
        <f t="shared" si="46"/>
        <v>926134.3624000001</v>
      </c>
      <c r="V217" s="64">
        <f t="shared" si="47"/>
        <v>357052.40417783184</v>
      </c>
      <c r="W217" s="71">
        <f t="shared" si="48"/>
        <v>926134.36</v>
      </c>
      <c r="X217" s="72"/>
      <c r="Y217" s="73">
        <f t="shared" si="37"/>
        <v>1043877.36</v>
      </c>
      <c r="Z217" s="74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</row>
    <row r="218" spans="1:49" s="77" customFormat="1" ht="12.75" x14ac:dyDescent="0.2">
      <c r="A218" s="82">
        <f>'[4]EOY Data FY22-23'!A216</f>
        <v>511</v>
      </c>
      <c r="B218" s="77" t="str">
        <f>'[4]EOY Data FY22-23'!B216</f>
        <v>Stratham</v>
      </c>
      <c r="C218" s="77" t="b">
        <f t="shared" si="38"/>
        <v>1</v>
      </c>
      <c r="D218" s="83">
        <v>511</v>
      </c>
      <c r="E218" s="75" t="s">
        <v>244</v>
      </c>
      <c r="F218" s="62">
        <v>1041.8</v>
      </c>
      <c r="G218" s="63">
        <f t="shared" si="39"/>
        <v>4356807.5999999996</v>
      </c>
      <c r="H218" s="63">
        <v>52.188800000000001</v>
      </c>
      <c r="I218" s="63">
        <f t="shared" si="40"/>
        <v>122434.92</v>
      </c>
      <c r="J218" s="63">
        <v>163.9</v>
      </c>
      <c r="K218" s="63">
        <f t="shared" si="41"/>
        <v>351073.8</v>
      </c>
      <c r="L218" s="63">
        <v>7.1444000000000001</v>
      </c>
      <c r="M218" s="63">
        <f t="shared" si="42"/>
        <v>5829.83</v>
      </c>
      <c r="N218" s="64">
        <f t="shared" si="43"/>
        <v>4836146.1499999994</v>
      </c>
      <c r="O218" s="65">
        <v>2775138</v>
      </c>
      <c r="P218" s="66">
        <v>2314357068.8473201</v>
      </c>
      <c r="Q218" s="67">
        <f t="shared" si="44"/>
        <v>44345857.135004446</v>
      </c>
      <c r="R218" s="68">
        <v>0</v>
      </c>
      <c r="S218" s="69">
        <f t="shared" si="45"/>
        <v>2061008.1499999994</v>
      </c>
      <c r="T218" s="76">
        <v>1854782.86</v>
      </c>
      <c r="U218" s="67">
        <f t="shared" si="46"/>
        <v>1928974.1744000001</v>
      </c>
      <c r="V218" s="64">
        <f t="shared" si="47"/>
        <v>0</v>
      </c>
      <c r="W218" s="71">
        <f t="shared" si="48"/>
        <v>2061008.15</v>
      </c>
      <c r="X218" s="72"/>
      <c r="Y218" s="73">
        <f t="shared" si="37"/>
        <v>4836146.1500000004</v>
      </c>
      <c r="Z218" s="74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</row>
    <row r="219" spans="1:49" s="77" customFormat="1" ht="12.75" x14ac:dyDescent="0.2">
      <c r="A219" s="82">
        <f>'[4]EOY Data FY22-23'!A217</f>
        <v>512</v>
      </c>
      <c r="B219" s="85" t="str">
        <f>'[4]EOY Data FY22-23'!B217</f>
        <v>Sugar Hill</v>
      </c>
      <c r="C219" s="86" t="b">
        <f t="shared" si="38"/>
        <v>1</v>
      </c>
      <c r="D219" s="83">
        <v>512</v>
      </c>
      <c r="E219" s="75" t="s">
        <v>245</v>
      </c>
      <c r="F219" s="62">
        <v>57</v>
      </c>
      <c r="G219" s="63">
        <f t="shared" si="39"/>
        <v>238374</v>
      </c>
      <c r="H219" s="63">
        <v>8</v>
      </c>
      <c r="I219" s="63">
        <f t="shared" si="40"/>
        <v>18768</v>
      </c>
      <c r="J219" s="63">
        <v>11</v>
      </c>
      <c r="K219" s="63">
        <f t="shared" si="41"/>
        <v>23562</v>
      </c>
      <c r="L219" s="63">
        <v>0</v>
      </c>
      <c r="M219" s="63">
        <f t="shared" si="42"/>
        <v>0</v>
      </c>
      <c r="N219" s="64">
        <f t="shared" si="43"/>
        <v>280704</v>
      </c>
      <c r="O219" s="65">
        <v>353310</v>
      </c>
      <c r="P219" s="66">
        <v>295792109.38355398</v>
      </c>
      <c r="Q219" s="67">
        <f t="shared" si="44"/>
        <v>36974013.672944248</v>
      </c>
      <c r="R219" s="68">
        <v>0</v>
      </c>
      <c r="S219" s="69">
        <f t="shared" si="45"/>
        <v>0</v>
      </c>
      <c r="T219" s="76">
        <v>0</v>
      </c>
      <c r="U219" s="67">
        <f t="shared" si="46"/>
        <v>0</v>
      </c>
      <c r="V219" s="64">
        <f t="shared" si="47"/>
        <v>0</v>
      </c>
      <c r="W219" s="71">
        <f t="shared" si="48"/>
        <v>0</v>
      </c>
      <c r="X219" s="72"/>
      <c r="Y219" s="73">
        <f t="shared" si="37"/>
        <v>353310</v>
      </c>
      <c r="Z219" s="74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</row>
    <row r="220" spans="1:49" s="77" customFormat="1" ht="12.75" x14ac:dyDescent="0.2">
      <c r="A220" s="82">
        <f>'[4]EOY Data FY22-23'!A218</f>
        <v>513</v>
      </c>
      <c r="B220" s="77" t="str">
        <f>'[4]EOY Data FY22-23'!B218</f>
        <v>Sullivan</v>
      </c>
      <c r="C220" s="77" t="b">
        <f t="shared" si="38"/>
        <v>1</v>
      </c>
      <c r="D220" s="83">
        <v>513</v>
      </c>
      <c r="E220" s="75" t="s">
        <v>246</v>
      </c>
      <c r="F220" s="62">
        <v>75</v>
      </c>
      <c r="G220" s="63">
        <f t="shared" si="39"/>
        <v>313650</v>
      </c>
      <c r="H220" s="63">
        <v>24.83</v>
      </c>
      <c r="I220" s="63">
        <f t="shared" si="40"/>
        <v>58251.18</v>
      </c>
      <c r="J220" s="63">
        <v>15.6945</v>
      </c>
      <c r="K220" s="63">
        <f t="shared" si="41"/>
        <v>33617.620000000003</v>
      </c>
      <c r="L220" s="63">
        <v>0</v>
      </c>
      <c r="M220" s="63">
        <f t="shared" si="42"/>
        <v>0</v>
      </c>
      <c r="N220" s="64">
        <f t="shared" si="43"/>
        <v>405518.8</v>
      </c>
      <c r="O220" s="65">
        <v>99805</v>
      </c>
      <c r="P220" s="66">
        <v>88438101.537787497</v>
      </c>
      <c r="Q220" s="67">
        <f t="shared" si="44"/>
        <v>3561743.9201686471</v>
      </c>
      <c r="R220" s="68">
        <v>133819.67938576121</v>
      </c>
      <c r="S220" s="69">
        <f t="shared" si="45"/>
        <v>439533.47938576119</v>
      </c>
      <c r="T220" s="76">
        <v>713237.17</v>
      </c>
      <c r="U220" s="67">
        <f t="shared" si="46"/>
        <v>741766.65680000011</v>
      </c>
      <c r="V220" s="64">
        <f t="shared" si="47"/>
        <v>302233.17741423892</v>
      </c>
      <c r="W220" s="71">
        <f t="shared" si="48"/>
        <v>741766.66</v>
      </c>
      <c r="X220" s="72"/>
      <c r="Y220" s="73">
        <f t="shared" si="37"/>
        <v>841571.66</v>
      </c>
      <c r="Z220" s="74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</row>
    <row r="221" spans="1:49" s="77" customFormat="1" ht="12.75" x14ac:dyDescent="0.2">
      <c r="A221" s="82">
        <f>'[4]EOY Data FY22-23'!A219</f>
        <v>514</v>
      </c>
      <c r="B221" s="77" t="str">
        <f>'[4]EOY Data FY22-23'!B219</f>
        <v>Success</v>
      </c>
      <c r="C221" s="77" t="b">
        <f t="shared" si="38"/>
        <v>1</v>
      </c>
      <c r="D221" s="83">
        <v>514</v>
      </c>
      <c r="E221" s="75" t="s">
        <v>247</v>
      </c>
      <c r="F221" s="62">
        <v>0</v>
      </c>
      <c r="G221" s="63">
        <f t="shared" si="39"/>
        <v>0</v>
      </c>
      <c r="H221" s="63">
        <v>0</v>
      </c>
      <c r="I221" s="63">
        <f t="shared" si="40"/>
        <v>0</v>
      </c>
      <c r="J221" s="63">
        <v>0</v>
      </c>
      <c r="K221" s="63">
        <f t="shared" si="41"/>
        <v>0</v>
      </c>
      <c r="L221" s="63">
        <v>0</v>
      </c>
      <c r="M221" s="63">
        <f t="shared" si="42"/>
        <v>0</v>
      </c>
      <c r="N221" s="64">
        <f t="shared" si="43"/>
        <v>0</v>
      </c>
      <c r="O221" s="65">
        <v>21892</v>
      </c>
      <c r="P221" s="66">
        <v>18029863.100235101</v>
      </c>
      <c r="Q221" s="67">
        <f t="shared" si="44"/>
        <v>0</v>
      </c>
      <c r="R221" s="68">
        <v>0</v>
      </c>
      <c r="S221" s="69">
        <f t="shared" si="45"/>
        <v>0</v>
      </c>
      <c r="T221" s="76">
        <v>0</v>
      </c>
      <c r="U221" s="67">
        <f t="shared" si="46"/>
        <v>0</v>
      </c>
      <c r="V221" s="64">
        <f t="shared" si="47"/>
        <v>0</v>
      </c>
      <c r="W221" s="71">
        <f t="shared" si="48"/>
        <v>0</v>
      </c>
      <c r="X221" s="72"/>
      <c r="Y221" s="73">
        <f t="shared" si="37"/>
        <v>21892</v>
      </c>
      <c r="Z221" s="74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</row>
    <row r="222" spans="1:49" s="77" customFormat="1" ht="12.75" x14ac:dyDescent="0.2">
      <c r="A222" s="82">
        <f>'[4]EOY Data FY22-23'!A220</f>
        <v>515</v>
      </c>
      <c r="B222" s="77" t="str">
        <f>'[4]EOY Data FY22-23'!B220</f>
        <v>Sunapee</v>
      </c>
      <c r="C222" s="77" t="b">
        <f t="shared" si="38"/>
        <v>1</v>
      </c>
      <c r="D222" s="83">
        <v>515</v>
      </c>
      <c r="E222" s="75" t="s">
        <v>248</v>
      </c>
      <c r="F222" s="62">
        <v>330</v>
      </c>
      <c r="G222" s="63">
        <f t="shared" si="39"/>
        <v>1380060</v>
      </c>
      <c r="H222" s="63">
        <v>69.799199999999999</v>
      </c>
      <c r="I222" s="63">
        <f t="shared" si="40"/>
        <v>163748.92000000001</v>
      </c>
      <c r="J222" s="63">
        <v>59.436999999999998</v>
      </c>
      <c r="K222" s="63">
        <f t="shared" si="41"/>
        <v>127314.05</v>
      </c>
      <c r="L222" s="63">
        <v>1</v>
      </c>
      <c r="M222" s="63">
        <f t="shared" si="42"/>
        <v>816</v>
      </c>
      <c r="N222" s="64">
        <f t="shared" si="43"/>
        <v>1671938.97</v>
      </c>
      <c r="O222" s="65">
        <v>3229674</v>
      </c>
      <c r="P222" s="66">
        <v>2693315573.8575401</v>
      </c>
      <c r="Q222" s="67">
        <f t="shared" si="44"/>
        <v>38586625.260139659</v>
      </c>
      <c r="R222" s="68">
        <v>0</v>
      </c>
      <c r="S222" s="69">
        <f t="shared" si="45"/>
        <v>0</v>
      </c>
      <c r="T222" s="76">
        <v>0</v>
      </c>
      <c r="U222" s="67">
        <f t="shared" si="46"/>
        <v>0</v>
      </c>
      <c r="V222" s="64">
        <f t="shared" si="47"/>
        <v>0</v>
      </c>
      <c r="W222" s="71">
        <f t="shared" si="48"/>
        <v>0</v>
      </c>
      <c r="X222" s="72"/>
      <c r="Y222" s="73">
        <f t="shared" si="37"/>
        <v>3229674</v>
      </c>
      <c r="Z222" s="74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</row>
    <row r="223" spans="1:49" s="77" customFormat="1" ht="12.75" x14ac:dyDescent="0.2">
      <c r="A223" s="82">
        <f>'[4]EOY Data FY22-23'!A221</f>
        <v>519</v>
      </c>
      <c r="B223" s="77" t="str">
        <f>'[4]EOY Data FY22-23'!B221</f>
        <v>Surry</v>
      </c>
      <c r="C223" s="77" t="b">
        <f t="shared" si="38"/>
        <v>1</v>
      </c>
      <c r="D223" s="83">
        <v>519</v>
      </c>
      <c r="E223" s="75" t="s">
        <v>249</v>
      </c>
      <c r="F223" s="62">
        <v>94</v>
      </c>
      <c r="G223" s="63">
        <f t="shared" si="39"/>
        <v>393108</v>
      </c>
      <c r="H223" s="63">
        <v>11.18</v>
      </c>
      <c r="I223" s="63">
        <f t="shared" si="40"/>
        <v>26228.28</v>
      </c>
      <c r="J223" s="63">
        <v>9</v>
      </c>
      <c r="K223" s="63">
        <f t="shared" si="41"/>
        <v>19278</v>
      </c>
      <c r="L223" s="63">
        <v>1</v>
      </c>
      <c r="M223" s="63">
        <f t="shared" si="42"/>
        <v>816</v>
      </c>
      <c r="N223" s="64">
        <f t="shared" si="43"/>
        <v>439430.28</v>
      </c>
      <c r="O223" s="65">
        <v>150650</v>
      </c>
      <c r="P223" s="66">
        <v>128202408.420091</v>
      </c>
      <c r="Q223" s="67">
        <f t="shared" si="44"/>
        <v>11467120.61002603</v>
      </c>
      <c r="R223" s="68">
        <v>0</v>
      </c>
      <c r="S223" s="69">
        <f t="shared" si="45"/>
        <v>288780.28000000003</v>
      </c>
      <c r="T223" s="76">
        <v>361392.66</v>
      </c>
      <c r="U223" s="67">
        <f t="shared" si="46"/>
        <v>375848.3664</v>
      </c>
      <c r="V223" s="64">
        <f t="shared" si="47"/>
        <v>87068.086399999971</v>
      </c>
      <c r="W223" s="71">
        <f t="shared" si="48"/>
        <v>375848.37</v>
      </c>
      <c r="X223" s="72"/>
      <c r="Y223" s="73">
        <f t="shared" si="37"/>
        <v>526498.37</v>
      </c>
      <c r="Z223" s="74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</row>
    <row r="224" spans="1:49" s="77" customFormat="1" ht="12.75" x14ac:dyDescent="0.2">
      <c r="A224" s="82">
        <f>'[4]EOY Data FY22-23'!A222</f>
        <v>521</v>
      </c>
      <c r="B224" s="77" t="str">
        <f>'[4]EOY Data FY22-23'!B222</f>
        <v>Sutton</v>
      </c>
      <c r="C224" s="77" t="b">
        <f t="shared" si="38"/>
        <v>1</v>
      </c>
      <c r="D224" s="83">
        <v>521</v>
      </c>
      <c r="E224" s="75" t="s">
        <v>250</v>
      </c>
      <c r="F224" s="62">
        <v>235.81</v>
      </c>
      <c r="G224" s="63">
        <f t="shared" si="39"/>
        <v>986157.42</v>
      </c>
      <c r="H224" s="63">
        <v>36</v>
      </c>
      <c r="I224" s="63">
        <f t="shared" si="40"/>
        <v>84456</v>
      </c>
      <c r="J224" s="63">
        <v>30.217199999999998</v>
      </c>
      <c r="K224" s="63">
        <f t="shared" si="41"/>
        <v>64725.24</v>
      </c>
      <c r="L224" s="63">
        <v>1</v>
      </c>
      <c r="M224" s="63">
        <f t="shared" si="42"/>
        <v>816</v>
      </c>
      <c r="N224" s="64">
        <f t="shared" si="43"/>
        <v>1136154.6599999999</v>
      </c>
      <c r="O224" s="65">
        <v>570226</v>
      </c>
      <c r="P224" s="66">
        <v>473934320.89082301</v>
      </c>
      <c r="Q224" s="67">
        <f t="shared" si="44"/>
        <v>13164842.246967306</v>
      </c>
      <c r="R224" s="68">
        <v>0</v>
      </c>
      <c r="S224" s="69">
        <f t="shared" si="45"/>
        <v>565928.65999999992</v>
      </c>
      <c r="T224" s="76">
        <v>538076.71</v>
      </c>
      <c r="U224" s="67">
        <f t="shared" si="46"/>
        <v>559599.77839999995</v>
      </c>
      <c r="V224" s="64">
        <f t="shared" si="47"/>
        <v>0</v>
      </c>
      <c r="W224" s="71">
        <f t="shared" si="48"/>
        <v>565928.66</v>
      </c>
      <c r="X224" s="72"/>
      <c r="Y224" s="73">
        <f t="shared" si="37"/>
        <v>1136154.6600000001</v>
      </c>
      <c r="Z224" s="74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</row>
    <row r="225" spans="1:49" s="77" customFormat="1" ht="12.75" x14ac:dyDescent="0.2">
      <c r="A225" s="82">
        <f>'[4]EOY Data FY22-23'!A223</f>
        <v>523</v>
      </c>
      <c r="B225" s="77" t="str">
        <f>'[4]EOY Data FY22-23'!B223</f>
        <v>Swanzey</v>
      </c>
      <c r="C225" s="77" t="b">
        <f t="shared" si="38"/>
        <v>1</v>
      </c>
      <c r="D225" s="83">
        <v>523</v>
      </c>
      <c r="E225" s="75" t="s">
        <v>251</v>
      </c>
      <c r="F225" s="62">
        <v>830.14</v>
      </c>
      <c r="G225" s="63">
        <f t="shared" si="39"/>
        <v>3471645.48</v>
      </c>
      <c r="H225" s="63">
        <v>273.95</v>
      </c>
      <c r="I225" s="63">
        <f t="shared" si="40"/>
        <v>642686.69999999995</v>
      </c>
      <c r="J225" s="63">
        <v>141.06559999999999</v>
      </c>
      <c r="K225" s="63">
        <f t="shared" si="41"/>
        <v>302162.52</v>
      </c>
      <c r="L225" s="63">
        <v>7.6757999999999997</v>
      </c>
      <c r="M225" s="63">
        <f t="shared" si="42"/>
        <v>6263.45</v>
      </c>
      <c r="N225" s="64">
        <f t="shared" si="43"/>
        <v>4422758.1499999994</v>
      </c>
      <c r="O225" s="65">
        <v>1144445</v>
      </c>
      <c r="P225" s="66">
        <v>965179151.51682997</v>
      </c>
      <c r="Q225" s="67">
        <f t="shared" si="44"/>
        <v>3523194.5665881732</v>
      </c>
      <c r="R225" s="68">
        <v>1494388.8224213887</v>
      </c>
      <c r="S225" s="69">
        <f t="shared" si="45"/>
        <v>4772701.9724213881</v>
      </c>
      <c r="T225" s="76">
        <v>5940661.8099999996</v>
      </c>
      <c r="U225" s="67">
        <f t="shared" si="46"/>
        <v>6178288.2823999999</v>
      </c>
      <c r="V225" s="64">
        <f t="shared" si="47"/>
        <v>1405586.3099786118</v>
      </c>
      <c r="W225" s="71">
        <f t="shared" si="48"/>
        <v>6178288.2800000003</v>
      </c>
      <c r="X225" s="72"/>
      <c r="Y225" s="73">
        <f t="shared" si="37"/>
        <v>7322733.2800000003</v>
      </c>
      <c r="Z225" s="74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</row>
    <row r="226" spans="1:49" s="77" customFormat="1" ht="12.75" x14ac:dyDescent="0.2">
      <c r="A226" s="82">
        <f>'[4]EOY Data FY22-23'!A224</f>
        <v>525</v>
      </c>
      <c r="B226" s="77" t="str">
        <f>'[4]EOY Data FY22-23'!B224</f>
        <v>Tamworth</v>
      </c>
      <c r="C226" s="77" t="b">
        <f t="shared" si="38"/>
        <v>1</v>
      </c>
      <c r="D226" s="83">
        <v>525</v>
      </c>
      <c r="E226" s="75" t="s">
        <v>252</v>
      </c>
      <c r="F226" s="62">
        <v>278</v>
      </c>
      <c r="G226" s="63">
        <f t="shared" si="39"/>
        <v>1162596</v>
      </c>
      <c r="H226" s="63">
        <v>133.72</v>
      </c>
      <c r="I226" s="63">
        <f t="shared" si="40"/>
        <v>313707.12</v>
      </c>
      <c r="J226" s="63">
        <v>68.031899999999993</v>
      </c>
      <c r="K226" s="63">
        <f t="shared" si="41"/>
        <v>145724.32999999999</v>
      </c>
      <c r="L226" s="63">
        <v>3</v>
      </c>
      <c r="M226" s="63">
        <f t="shared" si="42"/>
        <v>2448</v>
      </c>
      <c r="N226" s="64">
        <f t="shared" si="43"/>
        <v>1624475.4500000002</v>
      </c>
      <c r="O226" s="65">
        <v>789191</v>
      </c>
      <c r="P226" s="66">
        <v>667256460.84083498</v>
      </c>
      <c r="Q226" s="67">
        <f t="shared" si="44"/>
        <v>4989952.5937842876</v>
      </c>
      <c r="R226" s="68">
        <v>396009.18457058055</v>
      </c>
      <c r="S226" s="69">
        <f t="shared" si="45"/>
        <v>1231293.6345705807</v>
      </c>
      <c r="T226" s="76">
        <v>894169.02</v>
      </c>
      <c r="U226" s="67">
        <f t="shared" si="46"/>
        <v>929935.78080000007</v>
      </c>
      <c r="V226" s="64">
        <f t="shared" si="47"/>
        <v>0</v>
      </c>
      <c r="W226" s="71">
        <f t="shared" si="48"/>
        <v>1231293.6299999999</v>
      </c>
      <c r="X226" s="72"/>
      <c r="Y226" s="73">
        <f t="shared" si="37"/>
        <v>2020484.63</v>
      </c>
      <c r="Z226" s="74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</row>
    <row r="227" spans="1:49" s="77" customFormat="1" ht="12.75" x14ac:dyDescent="0.2">
      <c r="A227" s="82">
        <f>'[4]EOY Data FY22-23'!A225</f>
        <v>527</v>
      </c>
      <c r="B227" s="77" t="str">
        <f>'[4]EOY Data FY22-23'!B225</f>
        <v>Temple</v>
      </c>
      <c r="C227" s="77" t="b">
        <f t="shared" si="38"/>
        <v>1</v>
      </c>
      <c r="D227" s="83">
        <v>527</v>
      </c>
      <c r="E227" s="75" t="s">
        <v>253</v>
      </c>
      <c r="F227" s="62">
        <v>102</v>
      </c>
      <c r="G227" s="63">
        <f t="shared" si="39"/>
        <v>426564</v>
      </c>
      <c r="H227" s="63">
        <v>18.940000000000001</v>
      </c>
      <c r="I227" s="63">
        <f t="shared" si="40"/>
        <v>44433.24</v>
      </c>
      <c r="J227" s="63">
        <v>24</v>
      </c>
      <c r="K227" s="63">
        <f t="shared" si="41"/>
        <v>51408</v>
      </c>
      <c r="L227" s="63">
        <v>0</v>
      </c>
      <c r="M227" s="63">
        <f t="shared" si="42"/>
        <v>0</v>
      </c>
      <c r="N227" s="64">
        <f t="shared" si="43"/>
        <v>522405.24</v>
      </c>
      <c r="O227" s="65">
        <v>294026</v>
      </c>
      <c r="P227" s="66">
        <v>245319768.35589501</v>
      </c>
      <c r="Q227" s="67">
        <f t="shared" si="44"/>
        <v>12952469.29017397</v>
      </c>
      <c r="R227" s="68">
        <v>0</v>
      </c>
      <c r="S227" s="69">
        <f t="shared" si="45"/>
        <v>228379.24</v>
      </c>
      <c r="T227" s="76">
        <v>220507.78</v>
      </c>
      <c r="U227" s="67">
        <f t="shared" si="46"/>
        <v>229328.0912</v>
      </c>
      <c r="V227" s="64">
        <f t="shared" si="47"/>
        <v>948.85120000000461</v>
      </c>
      <c r="W227" s="71">
        <f t="shared" si="48"/>
        <v>229328.09</v>
      </c>
      <c r="X227" s="72"/>
      <c r="Y227" s="73">
        <f t="shared" si="37"/>
        <v>523354.08999999997</v>
      </c>
      <c r="Z227" s="74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</row>
    <row r="228" spans="1:49" s="77" customFormat="1" ht="12.75" x14ac:dyDescent="0.2">
      <c r="A228" s="82">
        <f>'[4]EOY Data FY22-23'!A226</f>
        <v>531</v>
      </c>
      <c r="B228" s="77" t="str">
        <f>'[4]EOY Data FY22-23'!B226</f>
        <v>Thornton</v>
      </c>
      <c r="C228" s="77" t="b">
        <f t="shared" si="38"/>
        <v>1</v>
      </c>
      <c r="D228" s="83">
        <v>531</v>
      </c>
      <c r="E228" s="75" t="s">
        <v>254</v>
      </c>
      <c r="F228" s="62">
        <v>266.20999999999998</v>
      </c>
      <c r="G228" s="63">
        <f t="shared" si="39"/>
        <v>1113290.22</v>
      </c>
      <c r="H228" s="63">
        <v>51</v>
      </c>
      <c r="I228" s="63">
        <f t="shared" si="40"/>
        <v>119646</v>
      </c>
      <c r="J228" s="63">
        <v>49.726300000000002</v>
      </c>
      <c r="K228" s="63">
        <f t="shared" si="41"/>
        <v>106513.73</v>
      </c>
      <c r="L228" s="63">
        <v>0.1638</v>
      </c>
      <c r="M228" s="63">
        <f t="shared" si="42"/>
        <v>133.66</v>
      </c>
      <c r="N228" s="64">
        <f t="shared" si="43"/>
        <v>1339583.6099999999</v>
      </c>
      <c r="O228" s="65">
        <v>916084</v>
      </c>
      <c r="P228" s="66">
        <v>765886288.56133199</v>
      </c>
      <c r="Q228" s="67">
        <f t="shared" si="44"/>
        <v>15017378.207084941</v>
      </c>
      <c r="R228" s="68">
        <v>0</v>
      </c>
      <c r="S228" s="69">
        <f t="shared" si="45"/>
        <v>423499.60999999987</v>
      </c>
      <c r="T228" s="76">
        <v>733442.1</v>
      </c>
      <c r="U228" s="67">
        <f t="shared" si="46"/>
        <v>762779.78399999999</v>
      </c>
      <c r="V228" s="64">
        <f t="shared" si="47"/>
        <v>339280.17400000012</v>
      </c>
      <c r="W228" s="71">
        <f t="shared" si="48"/>
        <v>762779.78</v>
      </c>
      <c r="X228" s="72"/>
      <c r="Y228" s="73">
        <f t="shared" si="37"/>
        <v>1678863.78</v>
      </c>
      <c r="Z228" s="74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</row>
    <row r="229" spans="1:49" s="77" customFormat="1" ht="12.75" x14ac:dyDescent="0.2">
      <c r="A229" s="82">
        <f>'[4]EOY Data FY22-23'!A227</f>
        <v>532</v>
      </c>
      <c r="B229" s="77" t="str">
        <f>'[4]EOY Data FY22-23'!B227</f>
        <v>Tilton</v>
      </c>
      <c r="C229" s="77" t="b">
        <f t="shared" si="38"/>
        <v>1</v>
      </c>
      <c r="D229" s="83">
        <v>532</v>
      </c>
      <c r="E229" s="75" t="s">
        <v>255</v>
      </c>
      <c r="F229" s="62">
        <v>399.15</v>
      </c>
      <c r="G229" s="63">
        <f t="shared" si="39"/>
        <v>1669245.3</v>
      </c>
      <c r="H229" s="63">
        <v>210</v>
      </c>
      <c r="I229" s="63">
        <f t="shared" si="40"/>
        <v>492660</v>
      </c>
      <c r="J229" s="63">
        <v>95.019499999999994</v>
      </c>
      <c r="K229" s="63">
        <f t="shared" si="41"/>
        <v>203531.77</v>
      </c>
      <c r="L229" s="63">
        <v>6.5606</v>
      </c>
      <c r="M229" s="63">
        <f t="shared" si="42"/>
        <v>5353.45</v>
      </c>
      <c r="N229" s="64">
        <f t="shared" si="43"/>
        <v>2370790.52</v>
      </c>
      <c r="O229" s="65">
        <v>1087477</v>
      </c>
      <c r="P229" s="66">
        <v>947428517.71480501</v>
      </c>
      <c r="Q229" s="67">
        <f t="shared" si="44"/>
        <v>4511564.3700705003</v>
      </c>
      <c r="R229" s="68">
        <v>792695.51988483139</v>
      </c>
      <c r="S229" s="69">
        <f t="shared" si="45"/>
        <v>2076009.0398848313</v>
      </c>
      <c r="T229" s="76">
        <v>1666609.61</v>
      </c>
      <c r="U229" s="67">
        <f t="shared" si="46"/>
        <v>1733273.9944000002</v>
      </c>
      <c r="V229" s="64">
        <f t="shared" si="47"/>
        <v>0</v>
      </c>
      <c r="W229" s="71">
        <f t="shared" si="48"/>
        <v>2076009.04</v>
      </c>
      <c r="X229" s="72"/>
      <c r="Y229" s="73">
        <f t="shared" si="37"/>
        <v>3163486.04</v>
      </c>
      <c r="Z229" s="74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</row>
    <row r="230" spans="1:49" s="77" customFormat="1" ht="12.75" x14ac:dyDescent="0.2">
      <c r="A230" s="82">
        <f>'[4]EOY Data FY22-23'!A228</f>
        <v>535</v>
      </c>
      <c r="B230" s="77" t="str">
        <f>'[4]EOY Data FY22-23'!B228</f>
        <v>Troy</v>
      </c>
      <c r="C230" s="77" t="b">
        <f t="shared" si="38"/>
        <v>1</v>
      </c>
      <c r="D230" s="83">
        <v>535</v>
      </c>
      <c r="E230" s="75" t="s">
        <v>256</v>
      </c>
      <c r="F230" s="62">
        <v>258.99</v>
      </c>
      <c r="G230" s="63">
        <f t="shared" si="39"/>
        <v>1083096.18</v>
      </c>
      <c r="H230" s="63">
        <v>102.89</v>
      </c>
      <c r="I230" s="63">
        <f t="shared" si="40"/>
        <v>241379.94</v>
      </c>
      <c r="J230" s="63">
        <v>63.5961</v>
      </c>
      <c r="K230" s="63">
        <f t="shared" si="41"/>
        <v>136222.85</v>
      </c>
      <c r="L230" s="63">
        <v>1</v>
      </c>
      <c r="M230" s="63">
        <f t="shared" si="42"/>
        <v>816</v>
      </c>
      <c r="N230" s="64">
        <f t="shared" si="43"/>
        <v>1461514.97</v>
      </c>
      <c r="O230" s="65">
        <v>245953</v>
      </c>
      <c r="P230" s="66">
        <v>237328770.140659</v>
      </c>
      <c r="Q230" s="67">
        <f t="shared" si="44"/>
        <v>2306626.2041078727</v>
      </c>
      <c r="R230" s="68">
        <v>774055.40676087956</v>
      </c>
      <c r="S230" s="69">
        <f t="shared" si="45"/>
        <v>1989617.3767608795</v>
      </c>
      <c r="T230" s="76">
        <v>2358978.2200000002</v>
      </c>
      <c r="U230" s="67">
        <f t="shared" si="46"/>
        <v>2453337.3488000003</v>
      </c>
      <c r="V230" s="64">
        <f t="shared" si="47"/>
        <v>463719.97203912074</v>
      </c>
      <c r="W230" s="71">
        <f t="shared" si="48"/>
        <v>2453337.35</v>
      </c>
      <c r="X230" s="72"/>
      <c r="Y230" s="73">
        <f t="shared" si="37"/>
        <v>2699290.35</v>
      </c>
      <c r="Z230" s="74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</row>
    <row r="231" spans="1:49" s="77" customFormat="1" ht="12.75" x14ac:dyDescent="0.2">
      <c r="A231" s="82">
        <f>'[4]EOY Data FY22-23'!A229</f>
        <v>537</v>
      </c>
      <c r="B231" s="77" t="str">
        <f>'[4]EOY Data FY22-23'!B229</f>
        <v>Tuftonboro</v>
      </c>
      <c r="C231" s="77" t="b">
        <f t="shared" si="38"/>
        <v>1</v>
      </c>
      <c r="D231" s="83">
        <v>537</v>
      </c>
      <c r="E231" s="75" t="s">
        <v>257</v>
      </c>
      <c r="F231" s="62">
        <v>212.6</v>
      </c>
      <c r="G231" s="63">
        <f t="shared" si="39"/>
        <v>889093.2</v>
      </c>
      <c r="H231" s="63">
        <v>56.05</v>
      </c>
      <c r="I231" s="63">
        <f t="shared" si="40"/>
        <v>131493.29999999999</v>
      </c>
      <c r="J231" s="63">
        <v>36.610700000000001</v>
      </c>
      <c r="K231" s="63">
        <f t="shared" si="41"/>
        <v>78420.12</v>
      </c>
      <c r="L231" s="63">
        <v>0</v>
      </c>
      <c r="M231" s="63">
        <f t="shared" si="42"/>
        <v>0</v>
      </c>
      <c r="N231" s="64">
        <f t="shared" si="43"/>
        <v>1099006.6200000001</v>
      </c>
      <c r="O231" s="65">
        <v>2495879</v>
      </c>
      <c r="P231" s="66">
        <v>2064571918.67857</v>
      </c>
      <c r="Q231" s="67">
        <f t="shared" si="44"/>
        <v>36834467.77303426</v>
      </c>
      <c r="R231" s="68">
        <v>0</v>
      </c>
      <c r="S231" s="69">
        <f t="shared" si="45"/>
        <v>0</v>
      </c>
      <c r="T231" s="76">
        <v>0</v>
      </c>
      <c r="U231" s="67">
        <f t="shared" si="46"/>
        <v>0</v>
      </c>
      <c r="V231" s="64">
        <f t="shared" si="47"/>
        <v>0</v>
      </c>
      <c r="W231" s="71">
        <f t="shared" si="48"/>
        <v>0</v>
      </c>
      <c r="X231" s="72"/>
      <c r="Y231" s="73">
        <f t="shared" si="37"/>
        <v>2495879</v>
      </c>
      <c r="Z231" s="74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</row>
    <row r="232" spans="1:49" s="77" customFormat="1" ht="12.75" x14ac:dyDescent="0.2">
      <c r="A232" s="82">
        <f>'[4]EOY Data FY22-23'!A230</f>
        <v>539</v>
      </c>
      <c r="B232" s="77" t="str">
        <f>'[4]EOY Data FY22-23'!B230</f>
        <v>Unity</v>
      </c>
      <c r="C232" s="77" t="b">
        <f t="shared" si="38"/>
        <v>1</v>
      </c>
      <c r="D232" s="83">
        <v>539</v>
      </c>
      <c r="E232" s="75" t="s">
        <v>258</v>
      </c>
      <c r="F232" s="62">
        <v>131.38999999999999</v>
      </c>
      <c r="G232" s="63">
        <f t="shared" si="39"/>
        <v>549472.98</v>
      </c>
      <c r="H232" s="63">
        <v>48</v>
      </c>
      <c r="I232" s="63">
        <f t="shared" si="40"/>
        <v>112608</v>
      </c>
      <c r="J232" s="63">
        <v>29.691099999999999</v>
      </c>
      <c r="K232" s="63">
        <f t="shared" si="41"/>
        <v>63598.34</v>
      </c>
      <c r="L232" s="63">
        <v>0</v>
      </c>
      <c r="M232" s="63">
        <f t="shared" si="42"/>
        <v>0</v>
      </c>
      <c r="N232" s="64">
        <f t="shared" si="43"/>
        <v>725679.32</v>
      </c>
      <c r="O232" s="65">
        <v>230823</v>
      </c>
      <c r="P232" s="66">
        <v>193667676.27197999</v>
      </c>
      <c r="Q232" s="67">
        <f t="shared" si="44"/>
        <v>4034743.2556662499</v>
      </c>
      <c r="R232" s="68">
        <v>220096.15033763403</v>
      </c>
      <c r="S232" s="69">
        <f t="shared" si="45"/>
        <v>714952.47033763397</v>
      </c>
      <c r="T232" s="76">
        <v>849501.93</v>
      </c>
      <c r="U232" s="67">
        <f t="shared" si="46"/>
        <v>883482.00720000011</v>
      </c>
      <c r="V232" s="64">
        <f t="shared" si="47"/>
        <v>168529.53686236613</v>
      </c>
      <c r="W232" s="71">
        <f t="shared" si="48"/>
        <v>883482.01</v>
      </c>
      <c r="X232" s="72"/>
      <c r="Y232" s="73">
        <f t="shared" si="37"/>
        <v>1114305.01</v>
      </c>
      <c r="Z232" s="74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</row>
    <row r="233" spans="1:49" s="77" customFormat="1" ht="12.75" x14ac:dyDescent="0.2">
      <c r="A233" s="82">
        <f>'[4]EOY Data FY22-23'!A231</f>
        <v>543</v>
      </c>
      <c r="B233" s="77" t="str">
        <f>'[4]EOY Data FY22-23'!B231</f>
        <v>Wakefield</v>
      </c>
      <c r="C233" s="77" t="b">
        <f t="shared" si="38"/>
        <v>1</v>
      </c>
      <c r="D233" s="83">
        <v>543</v>
      </c>
      <c r="E233" s="75" t="s">
        <v>259</v>
      </c>
      <c r="F233" s="62">
        <v>604.65</v>
      </c>
      <c r="G233" s="63">
        <f t="shared" si="39"/>
        <v>2528646.2999999998</v>
      </c>
      <c r="H233" s="63">
        <v>191.04</v>
      </c>
      <c r="I233" s="63">
        <f t="shared" si="40"/>
        <v>448179.84</v>
      </c>
      <c r="J233" s="63">
        <v>115.80369999999999</v>
      </c>
      <c r="K233" s="63">
        <f t="shared" si="41"/>
        <v>248051.53</v>
      </c>
      <c r="L233" s="63">
        <v>1</v>
      </c>
      <c r="M233" s="63">
        <f t="shared" si="42"/>
        <v>816</v>
      </c>
      <c r="N233" s="64">
        <f t="shared" si="43"/>
        <v>3225693.6699999995</v>
      </c>
      <c r="O233" s="65">
        <v>2313168</v>
      </c>
      <c r="P233" s="66">
        <v>1919561193.0170701</v>
      </c>
      <c r="Q233" s="67">
        <f t="shared" si="44"/>
        <v>10047954.318556691</v>
      </c>
      <c r="R233" s="68">
        <v>0</v>
      </c>
      <c r="S233" s="69">
        <f t="shared" si="45"/>
        <v>912525.66999999946</v>
      </c>
      <c r="T233" s="76">
        <v>1188889.53</v>
      </c>
      <c r="U233" s="67">
        <f t="shared" si="46"/>
        <v>1236445.1112000002</v>
      </c>
      <c r="V233" s="64">
        <f t="shared" si="47"/>
        <v>323919.4412000007</v>
      </c>
      <c r="W233" s="71">
        <f t="shared" si="48"/>
        <v>1236445.1100000001</v>
      </c>
      <c r="X233" s="72"/>
      <c r="Y233" s="73">
        <f t="shared" si="37"/>
        <v>3549613.1100000003</v>
      </c>
      <c r="Z233" s="74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</row>
    <row r="234" spans="1:49" s="77" customFormat="1" ht="12.75" x14ac:dyDescent="0.2">
      <c r="A234" s="82">
        <f>'[4]EOY Data FY22-23'!A232</f>
        <v>545</v>
      </c>
      <c r="B234" s="77" t="str">
        <f>'[4]EOY Data FY22-23'!B232</f>
        <v>Walpole</v>
      </c>
      <c r="C234" s="77" t="b">
        <f t="shared" si="38"/>
        <v>1</v>
      </c>
      <c r="D234" s="83">
        <v>545</v>
      </c>
      <c r="E234" s="75" t="s">
        <v>260</v>
      </c>
      <c r="F234" s="62">
        <v>363.99</v>
      </c>
      <c r="G234" s="63">
        <f t="shared" si="39"/>
        <v>1522206.18</v>
      </c>
      <c r="H234" s="63">
        <v>88.01</v>
      </c>
      <c r="I234" s="63">
        <f t="shared" si="40"/>
        <v>206471.46</v>
      </c>
      <c r="J234" s="63">
        <v>59.569800000000001</v>
      </c>
      <c r="K234" s="63">
        <f t="shared" si="41"/>
        <v>127598.51</v>
      </c>
      <c r="L234" s="63">
        <v>2</v>
      </c>
      <c r="M234" s="63">
        <f t="shared" si="42"/>
        <v>1632</v>
      </c>
      <c r="N234" s="64">
        <f t="shared" si="43"/>
        <v>1857908.15</v>
      </c>
      <c r="O234" s="65">
        <v>857246</v>
      </c>
      <c r="P234" s="66">
        <v>752388208.13913906</v>
      </c>
      <c r="Q234" s="67">
        <f t="shared" si="44"/>
        <v>8548894.5362929106</v>
      </c>
      <c r="R234" s="68">
        <v>0</v>
      </c>
      <c r="S234" s="69">
        <f t="shared" si="45"/>
        <v>1000662.1499999999</v>
      </c>
      <c r="T234" s="76">
        <v>1317400.58</v>
      </c>
      <c r="U234" s="67">
        <f t="shared" si="46"/>
        <v>1370096.6032</v>
      </c>
      <c r="V234" s="64">
        <f t="shared" si="47"/>
        <v>369434.45320000011</v>
      </c>
      <c r="W234" s="71">
        <f t="shared" si="48"/>
        <v>1370096.6</v>
      </c>
      <c r="X234" s="72"/>
      <c r="Y234" s="73">
        <f t="shared" si="37"/>
        <v>2227342.6</v>
      </c>
      <c r="Z234" s="74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</row>
    <row r="235" spans="1:49" s="77" customFormat="1" ht="12.75" x14ac:dyDescent="0.2">
      <c r="A235" s="82">
        <f>'[4]EOY Data FY22-23'!A233</f>
        <v>547</v>
      </c>
      <c r="B235" s="77" t="str">
        <f>'[4]EOY Data FY22-23'!B233</f>
        <v>Warner</v>
      </c>
      <c r="C235" s="77" t="b">
        <f t="shared" si="38"/>
        <v>1</v>
      </c>
      <c r="D235" s="83">
        <v>547</v>
      </c>
      <c r="E235" s="75" t="s">
        <v>261</v>
      </c>
      <c r="F235" s="62">
        <v>322</v>
      </c>
      <c r="G235" s="63">
        <f t="shared" si="39"/>
        <v>1346604</v>
      </c>
      <c r="H235" s="63">
        <v>75.118499999999997</v>
      </c>
      <c r="I235" s="63">
        <f t="shared" si="40"/>
        <v>176228</v>
      </c>
      <c r="J235" s="63">
        <v>57.620699999999999</v>
      </c>
      <c r="K235" s="63">
        <f t="shared" si="41"/>
        <v>123423.54</v>
      </c>
      <c r="L235" s="63">
        <v>2</v>
      </c>
      <c r="M235" s="63">
        <f t="shared" si="42"/>
        <v>1632</v>
      </c>
      <c r="N235" s="64">
        <f t="shared" si="43"/>
        <v>1647887.54</v>
      </c>
      <c r="O235" s="65">
        <v>578997</v>
      </c>
      <c r="P235" s="66">
        <v>487506923.84141201</v>
      </c>
      <c r="Q235" s="67">
        <f t="shared" si="44"/>
        <v>6489838.3732557492</v>
      </c>
      <c r="R235" s="68">
        <v>30924.3908695996</v>
      </c>
      <c r="S235" s="69">
        <f t="shared" si="45"/>
        <v>1099814.9308695996</v>
      </c>
      <c r="T235" s="76">
        <v>1200535.49</v>
      </c>
      <c r="U235" s="67">
        <f t="shared" si="46"/>
        <v>1248556.9096000001</v>
      </c>
      <c r="V235" s="64">
        <f t="shared" si="47"/>
        <v>148741.97873040056</v>
      </c>
      <c r="W235" s="71">
        <f t="shared" si="48"/>
        <v>1248556.9099999999</v>
      </c>
      <c r="X235" s="72"/>
      <c r="Y235" s="73">
        <f t="shared" si="37"/>
        <v>1827553.91</v>
      </c>
      <c r="Z235" s="74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</row>
    <row r="236" spans="1:49" s="77" customFormat="1" ht="12.75" x14ac:dyDescent="0.2">
      <c r="A236" s="82">
        <f>'[4]EOY Data FY22-23'!A234</f>
        <v>549</v>
      </c>
      <c r="B236" s="77" t="str">
        <f>'[4]EOY Data FY22-23'!B234</f>
        <v>Warren</v>
      </c>
      <c r="C236" s="77" t="b">
        <f t="shared" si="38"/>
        <v>1</v>
      </c>
      <c r="D236" s="83">
        <v>549</v>
      </c>
      <c r="E236" s="75" t="s">
        <v>262</v>
      </c>
      <c r="F236" s="62">
        <v>91.35</v>
      </c>
      <c r="G236" s="63">
        <f t="shared" si="39"/>
        <v>382025.7</v>
      </c>
      <c r="H236" s="63">
        <v>47</v>
      </c>
      <c r="I236" s="63">
        <f t="shared" si="40"/>
        <v>110262</v>
      </c>
      <c r="J236" s="63">
        <v>15.625</v>
      </c>
      <c r="K236" s="63">
        <f t="shared" si="41"/>
        <v>33468.75</v>
      </c>
      <c r="L236" s="63">
        <v>0</v>
      </c>
      <c r="M236" s="63">
        <f t="shared" si="42"/>
        <v>0</v>
      </c>
      <c r="N236" s="64">
        <f t="shared" si="43"/>
        <v>525756.44999999995</v>
      </c>
      <c r="O236" s="65">
        <v>159306</v>
      </c>
      <c r="P236" s="66">
        <v>155326063.26187199</v>
      </c>
      <c r="Q236" s="67">
        <f t="shared" si="44"/>
        <v>3304809.8566355743</v>
      </c>
      <c r="R236" s="68">
        <v>273832.49245481758</v>
      </c>
      <c r="S236" s="69">
        <f t="shared" si="45"/>
        <v>640282.94245481747</v>
      </c>
      <c r="T236" s="76">
        <v>799442.59</v>
      </c>
      <c r="U236" s="67">
        <f t="shared" si="46"/>
        <v>831420.29359999998</v>
      </c>
      <c r="V236" s="64">
        <f t="shared" si="47"/>
        <v>191137.3511451825</v>
      </c>
      <c r="W236" s="71">
        <f t="shared" si="48"/>
        <v>831420.29</v>
      </c>
      <c r="X236" s="72"/>
      <c r="Y236" s="73">
        <f t="shared" si="37"/>
        <v>990726.29</v>
      </c>
      <c r="Z236" s="74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</row>
    <row r="237" spans="1:49" s="77" customFormat="1" ht="12.75" x14ac:dyDescent="0.2">
      <c r="A237" s="82">
        <f>'[4]EOY Data FY22-23'!A235</f>
        <v>551</v>
      </c>
      <c r="B237" s="77" t="str">
        <f>'[4]EOY Data FY22-23'!B235</f>
        <v>Washington</v>
      </c>
      <c r="C237" s="77" t="b">
        <f t="shared" si="38"/>
        <v>1</v>
      </c>
      <c r="D237" s="83">
        <v>551</v>
      </c>
      <c r="E237" s="75" t="s">
        <v>263</v>
      </c>
      <c r="F237" s="62">
        <v>87.67</v>
      </c>
      <c r="G237" s="63">
        <f t="shared" si="39"/>
        <v>366635.94</v>
      </c>
      <c r="H237" s="63">
        <v>39</v>
      </c>
      <c r="I237" s="63">
        <f t="shared" si="40"/>
        <v>91494</v>
      </c>
      <c r="J237" s="63">
        <v>21.347000000000001</v>
      </c>
      <c r="K237" s="63">
        <f t="shared" si="41"/>
        <v>45725.27</v>
      </c>
      <c r="L237" s="63">
        <v>0</v>
      </c>
      <c r="M237" s="63">
        <f t="shared" si="42"/>
        <v>0</v>
      </c>
      <c r="N237" s="64">
        <f t="shared" si="43"/>
        <v>503855.21</v>
      </c>
      <c r="O237" s="65">
        <v>527197</v>
      </c>
      <c r="P237" s="66">
        <v>437936618.41611499</v>
      </c>
      <c r="Q237" s="67">
        <f t="shared" si="44"/>
        <v>11229144.061951667</v>
      </c>
      <c r="R237" s="68">
        <v>0</v>
      </c>
      <c r="S237" s="69">
        <f t="shared" si="45"/>
        <v>0</v>
      </c>
      <c r="T237" s="76">
        <v>80029.919999999998</v>
      </c>
      <c r="U237" s="67">
        <f t="shared" si="46"/>
        <v>83231.116800000003</v>
      </c>
      <c r="V237" s="64">
        <f t="shared" si="47"/>
        <v>0</v>
      </c>
      <c r="W237" s="71">
        <f t="shared" si="48"/>
        <v>0</v>
      </c>
      <c r="X237" s="72"/>
      <c r="Y237" s="73">
        <f t="shared" si="37"/>
        <v>527197</v>
      </c>
      <c r="Z237" s="74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</row>
    <row r="238" spans="1:49" s="77" customFormat="1" ht="12.75" x14ac:dyDescent="0.2">
      <c r="A238" s="82">
        <f>'[4]EOY Data FY22-23'!A236</f>
        <v>553</v>
      </c>
      <c r="B238" s="77" t="str">
        <f>'[4]EOY Data FY22-23'!B236</f>
        <v>Waterville Valley</v>
      </c>
      <c r="C238" s="77" t="b">
        <f t="shared" si="38"/>
        <v>1</v>
      </c>
      <c r="D238" s="83">
        <v>553</v>
      </c>
      <c r="E238" s="75" t="s">
        <v>264</v>
      </c>
      <c r="F238" s="62">
        <v>41.85</v>
      </c>
      <c r="G238" s="63">
        <f t="shared" si="39"/>
        <v>175016.7</v>
      </c>
      <c r="H238" s="63">
        <v>4</v>
      </c>
      <c r="I238" s="63">
        <f t="shared" si="40"/>
        <v>9384</v>
      </c>
      <c r="J238" s="63">
        <v>10.387700000000001</v>
      </c>
      <c r="K238" s="63">
        <f t="shared" si="41"/>
        <v>22250.45</v>
      </c>
      <c r="L238" s="63">
        <v>7</v>
      </c>
      <c r="M238" s="63">
        <f t="shared" si="42"/>
        <v>5712</v>
      </c>
      <c r="N238" s="64">
        <f t="shared" si="43"/>
        <v>212363.15000000002</v>
      </c>
      <c r="O238" s="65">
        <v>716594</v>
      </c>
      <c r="P238" s="66">
        <v>591573011.75804496</v>
      </c>
      <c r="Q238" s="67">
        <f t="shared" si="44"/>
        <v>147893252.93951124</v>
      </c>
      <c r="R238" s="68">
        <v>0</v>
      </c>
      <c r="S238" s="69">
        <f t="shared" si="45"/>
        <v>0</v>
      </c>
      <c r="T238" s="76">
        <v>0</v>
      </c>
      <c r="U238" s="67">
        <f t="shared" si="46"/>
        <v>0</v>
      </c>
      <c r="V238" s="64">
        <f t="shared" si="47"/>
        <v>0</v>
      </c>
      <c r="W238" s="71">
        <f t="shared" si="48"/>
        <v>0</v>
      </c>
      <c r="X238" s="72"/>
      <c r="Y238" s="73">
        <f t="shared" si="37"/>
        <v>716594</v>
      </c>
      <c r="Z238" s="74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</row>
    <row r="239" spans="1:49" s="77" customFormat="1" ht="12.75" x14ac:dyDescent="0.2">
      <c r="A239" s="82">
        <f>'[4]EOY Data FY22-23'!A237</f>
        <v>555</v>
      </c>
      <c r="B239" s="77" t="str">
        <f>'[4]EOY Data FY22-23'!B237</f>
        <v>Weare</v>
      </c>
      <c r="C239" s="77" t="b">
        <f t="shared" si="38"/>
        <v>1</v>
      </c>
      <c r="D239" s="83">
        <v>555</v>
      </c>
      <c r="E239" s="75" t="s">
        <v>265</v>
      </c>
      <c r="F239" s="62">
        <v>1243.3599999999999</v>
      </c>
      <c r="G239" s="63">
        <f t="shared" si="39"/>
        <v>5199731.5199999996</v>
      </c>
      <c r="H239" s="63">
        <v>182.98</v>
      </c>
      <c r="I239" s="63">
        <f t="shared" si="40"/>
        <v>429271.08</v>
      </c>
      <c r="J239" s="63">
        <v>270.64510000000001</v>
      </c>
      <c r="K239" s="63">
        <f t="shared" si="41"/>
        <v>579721.80000000005</v>
      </c>
      <c r="L239" s="63">
        <v>6.85</v>
      </c>
      <c r="M239" s="63">
        <f t="shared" si="42"/>
        <v>5589.6</v>
      </c>
      <c r="N239" s="64">
        <f t="shared" si="43"/>
        <v>6214313.9999999991</v>
      </c>
      <c r="O239" s="65">
        <v>1816929</v>
      </c>
      <c r="P239" s="66">
        <v>1539489394.6147699</v>
      </c>
      <c r="Q239" s="67">
        <f t="shared" si="44"/>
        <v>8413429.8536166251</v>
      </c>
      <c r="R239" s="68">
        <v>0</v>
      </c>
      <c r="S239" s="69">
        <f t="shared" si="45"/>
        <v>4397384.9999999991</v>
      </c>
      <c r="T239" s="76">
        <v>7371126.3899999997</v>
      </c>
      <c r="U239" s="67">
        <f t="shared" si="46"/>
        <v>7665971.4456000002</v>
      </c>
      <c r="V239" s="64">
        <f t="shared" si="47"/>
        <v>3268586.4456000011</v>
      </c>
      <c r="W239" s="71">
        <f t="shared" si="48"/>
        <v>7665971.4500000002</v>
      </c>
      <c r="X239" s="72"/>
      <c r="Y239" s="73">
        <f t="shared" si="37"/>
        <v>9482900.4499999993</v>
      </c>
      <c r="Z239" s="74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</row>
    <row r="240" spans="1:49" s="77" customFormat="1" ht="12.75" x14ac:dyDescent="0.2">
      <c r="A240" s="82">
        <f>'[4]EOY Data FY22-23'!A238</f>
        <v>557</v>
      </c>
      <c r="B240" s="77" t="str">
        <f>'[4]EOY Data FY22-23'!B238</f>
        <v>Webster</v>
      </c>
      <c r="C240" s="77" t="b">
        <f t="shared" si="38"/>
        <v>1</v>
      </c>
      <c r="D240" s="83">
        <v>557</v>
      </c>
      <c r="E240" s="75" t="s">
        <v>266</v>
      </c>
      <c r="F240" s="62">
        <v>201.94</v>
      </c>
      <c r="G240" s="63">
        <f t="shared" si="39"/>
        <v>844513.08</v>
      </c>
      <c r="H240" s="63">
        <v>52.545299999999997</v>
      </c>
      <c r="I240" s="63">
        <f t="shared" si="40"/>
        <v>123271.27</v>
      </c>
      <c r="J240" s="63">
        <v>48.8889</v>
      </c>
      <c r="K240" s="63">
        <f t="shared" si="41"/>
        <v>104720.02</v>
      </c>
      <c r="L240" s="63">
        <v>0</v>
      </c>
      <c r="M240" s="63">
        <f t="shared" si="42"/>
        <v>0</v>
      </c>
      <c r="N240" s="64">
        <f t="shared" si="43"/>
        <v>1072504.3699999999</v>
      </c>
      <c r="O240" s="65">
        <v>420504</v>
      </c>
      <c r="P240" s="66">
        <v>375454442.999336</v>
      </c>
      <c r="Q240" s="67">
        <f t="shared" si="44"/>
        <v>7145347.7856123392</v>
      </c>
      <c r="R240" s="68">
        <v>0</v>
      </c>
      <c r="S240" s="69">
        <f t="shared" si="45"/>
        <v>652000.36999999988</v>
      </c>
      <c r="T240" s="76">
        <v>528314.05000000005</v>
      </c>
      <c r="U240" s="67">
        <f t="shared" si="46"/>
        <v>549446.61200000008</v>
      </c>
      <c r="V240" s="64">
        <f t="shared" si="47"/>
        <v>0</v>
      </c>
      <c r="W240" s="71">
        <f t="shared" si="48"/>
        <v>652000.37</v>
      </c>
      <c r="X240" s="72"/>
      <c r="Y240" s="73">
        <f t="shared" si="37"/>
        <v>1072504.3700000001</v>
      </c>
      <c r="Z240" s="74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</row>
    <row r="241" spans="1:49" s="77" customFormat="1" ht="12.75" x14ac:dyDescent="0.2">
      <c r="A241" s="82">
        <f>'[4]EOY Data FY22-23'!A239</f>
        <v>559</v>
      </c>
      <c r="B241" s="77" t="str">
        <f>'[4]EOY Data FY22-23'!B239</f>
        <v>Wentworth</v>
      </c>
      <c r="C241" s="77" t="b">
        <f t="shared" si="38"/>
        <v>1</v>
      </c>
      <c r="D241" s="83">
        <v>559</v>
      </c>
      <c r="E241" s="75" t="s">
        <v>267</v>
      </c>
      <c r="F241" s="62">
        <v>110</v>
      </c>
      <c r="G241" s="63">
        <f t="shared" si="39"/>
        <v>460020</v>
      </c>
      <c r="H241" s="63">
        <v>35.020000000000003</v>
      </c>
      <c r="I241" s="63">
        <f t="shared" si="40"/>
        <v>82156.92</v>
      </c>
      <c r="J241" s="63">
        <v>19.430199999999999</v>
      </c>
      <c r="K241" s="63">
        <f t="shared" si="41"/>
        <v>41619.49</v>
      </c>
      <c r="L241" s="63">
        <v>1</v>
      </c>
      <c r="M241" s="63">
        <f t="shared" si="42"/>
        <v>816</v>
      </c>
      <c r="N241" s="64">
        <f t="shared" si="43"/>
        <v>584612.41</v>
      </c>
      <c r="O241" s="65">
        <v>216950</v>
      </c>
      <c r="P241" s="66">
        <v>190958513.58780301</v>
      </c>
      <c r="Q241" s="67">
        <f t="shared" si="44"/>
        <v>5452841.6215820387</v>
      </c>
      <c r="R241" s="68">
        <v>76153.414900734919</v>
      </c>
      <c r="S241" s="69">
        <f t="shared" si="45"/>
        <v>443815.82490073494</v>
      </c>
      <c r="T241" s="76">
        <v>668215.46</v>
      </c>
      <c r="U241" s="67">
        <f t="shared" si="46"/>
        <v>694944.0784</v>
      </c>
      <c r="V241" s="64">
        <f t="shared" si="47"/>
        <v>251128.25349926506</v>
      </c>
      <c r="W241" s="71">
        <f t="shared" si="48"/>
        <v>694944.08</v>
      </c>
      <c r="X241" s="72"/>
      <c r="Y241" s="73">
        <f t="shared" si="37"/>
        <v>911894.08</v>
      </c>
      <c r="Z241" s="74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</row>
    <row r="242" spans="1:49" s="77" customFormat="1" ht="12.75" x14ac:dyDescent="0.2">
      <c r="A242" s="82">
        <f>'[4]EOY Data FY22-23'!A240</f>
        <v>561</v>
      </c>
      <c r="B242" s="77" t="str">
        <f>'[4]EOY Data FY22-23'!B240</f>
        <v>Wentworth's Location</v>
      </c>
      <c r="C242" s="77" t="b">
        <f t="shared" si="38"/>
        <v>1</v>
      </c>
      <c r="D242" s="83">
        <v>561</v>
      </c>
      <c r="E242" s="75" t="s">
        <v>268</v>
      </c>
      <c r="F242" s="62">
        <v>0</v>
      </c>
      <c r="G242" s="63">
        <f t="shared" si="39"/>
        <v>0</v>
      </c>
      <c r="H242" s="63">
        <v>0</v>
      </c>
      <c r="I242" s="63">
        <f t="shared" si="40"/>
        <v>0</v>
      </c>
      <c r="J242" s="63">
        <v>0</v>
      </c>
      <c r="K242" s="63">
        <f t="shared" si="41"/>
        <v>0</v>
      </c>
      <c r="L242" s="63">
        <v>0</v>
      </c>
      <c r="M242" s="63">
        <f t="shared" si="42"/>
        <v>0</v>
      </c>
      <c r="N242" s="64">
        <f t="shared" si="43"/>
        <v>0</v>
      </c>
      <c r="O242" s="65">
        <v>13217</v>
      </c>
      <c r="P242" s="66">
        <v>11037247.875441</v>
      </c>
      <c r="Q242" s="67">
        <f t="shared" si="44"/>
        <v>0</v>
      </c>
      <c r="R242" s="68">
        <v>0</v>
      </c>
      <c r="S242" s="69">
        <f t="shared" si="45"/>
        <v>0</v>
      </c>
      <c r="T242" s="76">
        <v>0</v>
      </c>
      <c r="U242" s="67">
        <f t="shared" si="46"/>
        <v>0</v>
      </c>
      <c r="V242" s="64">
        <f t="shared" si="47"/>
        <v>0</v>
      </c>
      <c r="W242" s="71">
        <f t="shared" si="48"/>
        <v>0</v>
      </c>
      <c r="X242" s="72"/>
      <c r="Y242" s="73">
        <f t="shared" si="37"/>
        <v>13217</v>
      </c>
      <c r="Z242" s="74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</row>
    <row r="243" spans="1:49" s="77" customFormat="1" ht="12.75" x14ac:dyDescent="0.2">
      <c r="A243" s="82">
        <f>'[4]EOY Data FY22-23'!A241</f>
        <v>563</v>
      </c>
      <c r="B243" s="77" t="str">
        <f>'[4]EOY Data FY22-23'!B241</f>
        <v>Westmoreland</v>
      </c>
      <c r="C243" s="77" t="b">
        <f t="shared" si="38"/>
        <v>1</v>
      </c>
      <c r="D243" s="83">
        <v>563</v>
      </c>
      <c r="E243" s="75" t="s">
        <v>269</v>
      </c>
      <c r="F243" s="62">
        <v>154.91</v>
      </c>
      <c r="G243" s="63">
        <f t="shared" si="39"/>
        <v>647833.62</v>
      </c>
      <c r="H243" s="63">
        <v>30</v>
      </c>
      <c r="I243" s="63">
        <f t="shared" si="40"/>
        <v>70380</v>
      </c>
      <c r="J243" s="63">
        <v>30.613600000000002</v>
      </c>
      <c r="K243" s="63">
        <f t="shared" si="41"/>
        <v>65574.33</v>
      </c>
      <c r="L243" s="63">
        <v>0</v>
      </c>
      <c r="M243" s="63">
        <f t="shared" si="42"/>
        <v>0</v>
      </c>
      <c r="N243" s="64">
        <f t="shared" si="43"/>
        <v>783787.95</v>
      </c>
      <c r="O243" s="65">
        <v>287669</v>
      </c>
      <c r="P243" s="66">
        <v>238926023.092031</v>
      </c>
      <c r="Q243" s="67">
        <f t="shared" si="44"/>
        <v>7964200.7697343668</v>
      </c>
      <c r="R243" s="68">
        <v>0</v>
      </c>
      <c r="S243" s="69">
        <f t="shared" si="45"/>
        <v>496118.94999999995</v>
      </c>
      <c r="T243" s="76">
        <v>729334.7</v>
      </c>
      <c r="U243" s="67">
        <f t="shared" si="46"/>
        <v>758508.08799999999</v>
      </c>
      <c r="V243" s="64">
        <f t="shared" si="47"/>
        <v>262389.13800000004</v>
      </c>
      <c r="W243" s="71">
        <f t="shared" si="48"/>
        <v>758508.09</v>
      </c>
      <c r="X243" s="72"/>
      <c r="Y243" s="73">
        <f t="shared" si="37"/>
        <v>1046177.09</v>
      </c>
      <c r="Z243" s="74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</row>
    <row r="244" spans="1:49" s="77" customFormat="1" ht="12.75" x14ac:dyDescent="0.2">
      <c r="A244" s="82">
        <f>'[4]EOY Data FY22-23'!A242</f>
        <v>567</v>
      </c>
      <c r="B244" s="77" t="str">
        <f>'[4]EOY Data FY22-23'!B242</f>
        <v>Whitefield</v>
      </c>
      <c r="C244" s="77" t="b">
        <f t="shared" si="38"/>
        <v>1</v>
      </c>
      <c r="D244" s="83">
        <v>567</v>
      </c>
      <c r="E244" s="75" t="s">
        <v>270</v>
      </c>
      <c r="F244" s="62">
        <v>253.31</v>
      </c>
      <c r="G244" s="63">
        <f t="shared" si="39"/>
        <v>1059342.42</v>
      </c>
      <c r="H244" s="63">
        <v>123.52</v>
      </c>
      <c r="I244" s="63">
        <f t="shared" si="40"/>
        <v>289777.91999999998</v>
      </c>
      <c r="J244" s="63">
        <v>64.075299999999999</v>
      </c>
      <c r="K244" s="63">
        <f t="shared" si="41"/>
        <v>137249.29</v>
      </c>
      <c r="L244" s="63">
        <v>1.994</v>
      </c>
      <c r="M244" s="63">
        <f t="shared" si="42"/>
        <v>1627.1</v>
      </c>
      <c r="N244" s="64">
        <f t="shared" si="43"/>
        <v>1487996.73</v>
      </c>
      <c r="O244" s="65">
        <v>442750</v>
      </c>
      <c r="P244" s="66">
        <v>398296906.801157</v>
      </c>
      <c r="Q244" s="67">
        <f t="shared" si="44"/>
        <v>3224553.973454963</v>
      </c>
      <c r="R244" s="68">
        <v>736507.54643803299</v>
      </c>
      <c r="S244" s="69">
        <f t="shared" si="45"/>
        <v>1781754.276438033</v>
      </c>
      <c r="T244" s="76">
        <v>1876982.01</v>
      </c>
      <c r="U244" s="67">
        <f t="shared" si="46"/>
        <v>1952061.2904000001</v>
      </c>
      <c r="V244" s="64">
        <f t="shared" si="47"/>
        <v>170307.01396196708</v>
      </c>
      <c r="W244" s="71">
        <f t="shared" si="48"/>
        <v>1952061.29</v>
      </c>
      <c r="X244" s="72"/>
      <c r="Y244" s="73">
        <f t="shared" si="37"/>
        <v>2394811.29</v>
      </c>
      <c r="Z244" s="74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</row>
    <row r="245" spans="1:49" s="77" customFormat="1" ht="12.75" x14ac:dyDescent="0.2">
      <c r="A245" s="82">
        <f>'[4]EOY Data FY22-23'!A243</f>
        <v>569</v>
      </c>
      <c r="B245" s="77" t="str">
        <f>'[4]EOY Data FY22-23'!B243</f>
        <v>Wilmot</v>
      </c>
      <c r="C245" s="77" t="b">
        <f t="shared" si="38"/>
        <v>1</v>
      </c>
      <c r="D245" s="83">
        <v>569</v>
      </c>
      <c r="E245" s="75" t="s">
        <v>271</v>
      </c>
      <c r="F245" s="62">
        <v>186</v>
      </c>
      <c r="G245" s="63">
        <f t="shared" si="39"/>
        <v>777852</v>
      </c>
      <c r="H245" s="63">
        <v>14.28</v>
      </c>
      <c r="I245" s="63">
        <f t="shared" si="40"/>
        <v>33500.879999999997</v>
      </c>
      <c r="J245" s="63">
        <v>29.322199999999999</v>
      </c>
      <c r="K245" s="63">
        <f t="shared" si="41"/>
        <v>62808.15</v>
      </c>
      <c r="L245" s="63">
        <v>0</v>
      </c>
      <c r="M245" s="63">
        <f t="shared" si="42"/>
        <v>0</v>
      </c>
      <c r="N245" s="64">
        <f t="shared" si="43"/>
        <v>874161.03</v>
      </c>
      <c r="O245" s="65">
        <v>351132</v>
      </c>
      <c r="P245" s="66">
        <v>293684833.23379898</v>
      </c>
      <c r="Q245" s="67">
        <f t="shared" si="44"/>
        <v>20566164.792282842</v>
      </c>
      <c r="R245" s="68">
        <v>0</v>
      </c>
      <c r="S245" s="69">
        <f t="shared" si="45"/>
        <v>523029.03</v>
      </c>
      <c r="T245" s="76">
        <v>479327.27</v>
      </c>
      <c r="U245" s="67">
        <f t="shared" si="46"/>
        <v>498500.36080000002</v>
      </c>
      <c r="V245" s="64">
        <f t="shared" si="47"/>
        <v>0</v>
      </c>
      <c r="W245" s="71">
        <f t="shared" si="48"/>
        <v>523029.03</v>
      </c>
      <c r="X245" s="72"/>
      <c r="Y245" s="73">
        <f t="shared" si="37"/>
        <v>874161.03</v>
      </c>
      <c r="Z245" s="74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</row>
    <row r="246" spans="1:49" s="77" customFormat="1" ht="12.75" x14ac:dyDescent="0.2">
      <c r="A246" s="82">
        <f>'[4]EOY Data FY22-23'!A244</f>
        <v>571</v>
      </c>
      <c r="B246" s="77" t="str">
        <f>'[4]EOY Data FY22-23'!B244</f>
        <v>Wilton</v>
      </c>
      <c r="C246" s="77" t="b">
        <f t="shared" si="38"/>
        <v>1</v>
      </c>
      <c r="D246" s="83">
        <v>571</v>
      </c>
      <c r="E246" s="75" t="s">
        <v>272</v>
      </c>
      <c r="F246" s="62">
        <v>395.88</v>
      </c>
      <c r="G246" s="63">
        <f t="shared" si="39"/>
        <v>1655570.16</v>
      </c>
      <c r="H246" s="63">
        <v>94.48</v>
      </c>
      <c r="I246" s="63">
        <f t="shared" si="40"/>
        <v>221650.08</v>
      </c>
      <c r="J246" s="63">
        <v>81.812600000000003</v>
      </c>
      <c r="K246" s="63">
        <f t="shared" si="41"/>
        <v>175242.59</v>
      </c>
      <c r="L246" s="63">
        <v>0</v>
      </c>
      <c r="M246" s="63">
        <f t="shared" si="42"/>
        <v>0</v>
      </c>
      <c r="N246" s="64">
        <f t="shared" si="43"/>
        <v>2052462.83</v>
      </c>
      <c r="O246" s="65">
        <v>788694</v>
      </c>
      <c r="P246" s="66">
        <v>655790909.16790104</v>
      </c>
      <c r="Q246" s="67">
        <f t="shared" si="44"/>
        <v>6941055.3468236774</v>
      </c>
      <c r="R246" s="68">
        <v>0</v>
      </c>
      <c r="S246" s="69">
        <f t="shared" si="45"/>
        <v>1263768.83</v>
      </c>
      <c r="T246" s="76">
        <v>1219029.49</v>
      </c>
      <c r="U246" s="67">
        <f t="shared" si="46"/>
        <v>1267790.6696000001</v>
      </c>
      <c r="V246" s="64">
        <f t="shared" si="47"/>
        <v>4021.8396000000648</v>
      </c>
      <c r="W246" s="71">
        <f t="shared" si="48"/>
        <v>1267790.67</v>
      </c>
      <c r="X246" s="72"/>
      <c r="Y246" s="73">
        <f t="shared" si="37"/>
        <v>2056484.67</v>
      </c>
      <c r="Z246" s="74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</row>
    <row r="247" spans="1:49" s="77" customFormat="1" ht="12.75" x14ac:dyDescent="0.2">
      <c r="A247" s="82">
        <f>'[4]EOY Data FY22-23'!A245</f>
        <v>573</v>
      </c>
      <c r="B247" s="77" t="str">
        <f>'[4]EOY Data FY22-23'!B245</f>
        <v>Winchester</v>
      </c>
      <c r="C247" s="77" t="b">
        <f t="shared" si="38"/>
        <v>1</v>
      </c>
      <c r="D247" s="83">
        <v>573</v>
      </c>
      <c r="E247" s="75" t="s">
        <v>273</v>
      </c>
      <c r="F247" s="62">
        <v>489.73</v>
      </c>
      <c r="G247" s="63">
        <f t="shared" si="39"/>
        <v>2048050.86</v>
      </c>
      <c r="H247" s="63">
        <v>227.5</v>
      </c>
      <c r="I247" s="63">
        <f t="shared" si="40"/>
        <v>533715</v>
      </c>
      <c r="J247" s="63">
        <v>120.9529</v>
      </c>
      <c r="K247" s="63">
        <f t="shared" si="41"/>
        <v>259081.11</v>
      </c>
      <c r="L247" s="63">
        <v>1.9581999999999999</v>
      </c>
      <c r="M247" s="63">
        <f t="shared" si="42"/>
        <v>1597.89</v>
      </c>
      <c r="N247" s="64">
        <f t="shared" si="43"/>
        <v>2842444.8600000003</v>
      </c>
      <c r="O247" s="65">
        <v>504159</v>
      </c>
      <c r="P247" s="66">
        <v>468792301.96560198</v>
      </c>
      <c r="Q247" s="67">
        <f t="shared" si="44"/>
        <v>2060625.5031455031</v>
      </c>
      <c r="R247" s="68">
        <v>1806654.0866584766</v>
      </c>
      <c r="S247" s="69">
        <f t="shared" si="45"/>
        <v>4144939.9466584772</v>
      </c>
      <c r="T247" s="76">
        <v>4201950.12</v>
      </c>
      <c r="U247" s="67">
        <f t="shared" si="46"/>
        <v>4370028.1248000003</v>
      </c>
      <c r="V247" s="64">
        <f t="shared" si="47"/>
        <v>225088.17814152315</v>
      </c>
      <c r="W247" s="71">
        <f t="shared" si="48"/>
        <v>4370028.12</v>
      </c>
      <c r="X247" s="72"/>
      <c r="Y247" s="73">
        <f t="shared" si="37"/>
        <v>4874187.12</v>
      </c>
      <c r="Z247" s="74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</row>
    <row r="248" spans="1:49" s="77" customFormat="1" ht="12.75" x14ac:dyDescent="0.2">
      <c r="A248" s="82">
        <f>'[4]EOY Data FY22-23'!A246</f>
        <v>575</v>
      </c>
      <c r="B248" s="77" t="str">
        <f>'[4]EOY Data FY22-23'!B246</f>
        <v>Windham</v>
      </c>
      <c r="C248" s="77" t="b">
        <f t="shared" si="38"/>
        <v>1</v>
      </c>
      <c r="D248" s="83">
        <v>575</v>
      </c>
      <c r="E248" s="75" t="s">
        <v>274</v>
      </c>
      <c r="F248" s="62">
        <v>2952</v>
      </c>
      <c r="G248" s="63">
        <f t="shared" si="39"/>
        <v>12345264</v>
      </c>
      <c r="H248" s="63">
        <v>93.227199999999996</v>
      </c>
      <c r="I248" s="63">
        <f t="shared" si="40"/>
        <v>218711.01</v>
      </c>
      <c r="J248" s="63">
        <v>496.40800000000002</v>
      </c>
      <c r="K248" s="63">
        <f t="shared" si="41"/>
        <v>1063305.94</v>
      </c>
      <c r="L248" s="63">
        <v>68.745599999999996</v>
      </c>
      <c r="M248" s="63">
        <f t="shared" si="42"/>
        <v>56096.41</v>
      </c>
      <c r="N248" s="64">
        <f t="shared" si="43"/>
        <v>13683377.359999999</v>
      </c>
      <c r="O248" s="65">
        <v>5637911</v>
      </c>
      <c r="P248" s="66">
        <v>4673961891.8323298</v>
      </c>
      <c r="Q248" s="67">
        <f t="shared" si="44"/>
        <v>50135173.981759936</v>
      </c>
      <c r="R248" s="68">
        <v>0</v>
      </c>
      <c r="S248" s="69">
        <f t="shared" si="45"/>
        <v>8045466.3599999994</v>
      </c>
      <c r="T248" s="76">
        <v>7006583.4400000004</v>
      </c>
      <c r="U248" s="67">
        <f t="shared" si="46"/>
        <v>7286846.7776000006</v>
      </c>
      <c r="V248" s="64">
        <f t="shared" si="47"/>
        <v>0</v>
      </c>
      <c r="W248" s="71">
        <f t="shared" si="48"/>
        <v>8045466.3600000003</v>
      </c>
      <c r="X248" s="72"/>
      <c r="Y248" s="73">
        <f t="shared" si="37"/>
        <v>13683377.359999999</v>
      </c>
      <c r="Z248" s="74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</row>
    <row r="249" spans="1:49" s="77" customFormat="1" ht="12.75" x14ac:dyDescent="0.2">
      <c r="A249" s="82">
        <f>'[4]EOY Data FY22-23'!A247</f>
        <v>579</v>
      </c>
      <c r="B249" s="77" t="str">
        <f>'[4]EOY Data FY22-23'!B247</f>
        <v>Windsor</v>
      </c>
      <c r="C249" s="77" t="b">
        <f t="shared" si="38"/>
        <v>1</v>
      </c>
      <c r="D249" s="83">
        <v>579</v>
      </c>
      <c r="E249" s="75" t="s">
        <v>275</v>
      </c>
      <c r="F249" s="62">
        <v>15</v>
      </c>
      <c r="G249" s="63">
        <f t="shared" si="39"/>
        <v>62730</v>
      </c>
      <c r="H249" s="63">
        <v>2</v>
      </c>
      <c r="I249" s="63">
        <f t="shared" si="40"/>
        <v>4692</v>
      </c>
      <c r="J249" s="63">
        <v>3</v>
      </c>
      <c r="K249" s="63">
        <f t="shared" si="41"/>
        <v>6426</v>
      </c>
      <c r="L249" s="63">
        <v>0</v>
      </c>
      <c r="M249" s="63">
        <f t="shared" si="42"/>
        <v>0</v>
      </c>
      <c r="N249" s="64">
        <f t="shared" si="43"/>
        <v>73848</v>
      </c>
      <c r="O249" s="65">
        <v>45629</v>
      </c>
      <c r="P249" s="66">
        <v>38219764.424644098</v>
      </c>
      <c r="Q249" s="67">
        <f t="shared" si="44"/>
        <v>19109882.212322049</v>
      </c>
      <c r="R249" s="68">
        <v>0</v>
      </c>
      <c r="S249" s="69">
        <f t="shared" si="45"/>
        <v>28219</v>
      </c>
      <c r="T249" s="76">
        <v>67204.83</v>
      </c>
      <c r="U249" s="67">
        <f t="shared" si="46"/>
        <v>69893.023200000011</v>
      </c>
      <c r="V249" s="64">
        <f t="shared" si="47"/>
        <v>41674.023200000011</v>
      </c>
      <c r="W249" s="71">
        <f t="shared" si="48"/>
        <v>69893.02</v>
      </c>
      <c r="X249" s="72"/>
      <c r="Y249" s="73">
        <f t="shared" si="37"/>
        <v>115522.02</v>
      </c>
      <c r="Z249" s="74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</row>
    <row r="250" spans="1:49" s="77" customFormat="1" ht="12.75" x14ac:dyDescent="0.2">
      <c r="A250" s="82">
        <f>'[4]EOY Data FY22-23'!A248</f>
        <v>583</v>
      </c>
      <c r="B250" s="77" t="str">
        <f>'[4]EOY Data FY22-23'!B248</f>
        <v>Wolfeboro</v>
      </c>
      <c r="C250" s="77" t="b">
        <f t="shared" si="38"/>
        <v>1</v>
      </c>
      <c r="D250" s="83">
        <v>583</v>
      </c>
      <c r="E250" s="75" t="s">
        <v>276</v>
      </c>
      <c r="F250" s="62">
        <v>605</v>
      </c>
      <c r="G250" s="63">
        <f t="shared" si="39"/>
        <v>2530110</v>
      </c>
      <c r="H250" s="63">
        <v>149</v>
      </c>
      <c r="I250" s="63">
        <f t="shared" si="40"/>
        <v>349554</v>
      </c>
      <c r="J250" s="63">
        <v>80.658799999999999</v>
      </c>
      <c r="K250" s="63">
        <f t="shared" si="41"/>
        <v>172771.15</v>
      </c>
      <c r="L250" s="63">
        <v>1</v>
      </c>
      <c r="M250" s="63">
        <f t="shared" si="42"/>
        <v>816</v>
      </c>
      <c r="N250" s="64">
        <f t="shared" si="43"/>
        <v>3053251.15</v>
      </c>
      <c r="O250" s="65">
        <v>4838047</v>
      </c>
      <c r="P250" s="66">
        <v>3966216704.94771</v>
      </c>
      <c r="Q250" s="67">
        <f t="shared" si="44"/>
        <v>26618904.060051747</v>
      </c>
      <c r="R250" s="68">
        <v>0</v>
      </c>
      <c r="S250" s="69">
        <f t="shared" si="45"/>
        <v>0</v>
      </c>
      <c r="T250" s="76">
        <v>0</v>
      </c>
      <c r="U250" s="67">
        <f t="shared" si="46"/>
        <v>0</v>
      </c>
      <c r="V250" s="64">
        <f t="shared" si="47"/>
        <v>0</v>
      </c>
      <c r="W250" s="71">
        <f t="shared" si="48"/>
        <v>0</v>
      </c>
      <c r="X250" s="72"/>
      <c r="Y250" s="73">
        <f t="shared" si="37"/>
        <v>4838047</v>
      </c>
      <c r="Z250" s="74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</row>
    <row r="251" spans="1:49" s="77" customFormat="1" ht="12.75" x14ac:dyDescent="0.2">
      <c r="A251" s="82">
        <f>'[4]EOY Data FY22-23'!A249</f>
        <v>585</v>
      </c>
      <c r="B251" s="77" t="str">
        <f>'[4]EOY Data FY22-23'!B249</f>
        <v>Woodstock</v>
      </c>
      <c r="C251" s="77" t="b">
        <f t="shared" si="38"/>
        <v>1</v>
      </c>
      <c r="D251" s="83">
        <v>585</v>
      </c>
      <c r="E251" s="75" t="s">
        <v>277</v>
      </c>
      <c r="F251" s="62">
        <v>123.93</v>
      </c>
      <c r="G251" s="63">
        <f t="shared" si="39"/>
        <v>518275.26</v>
      </c>
      <c r="H251" s="63">
        <v>42.177</v>
      </c>
      <c r="I251" s="63">
        <f t="shared" si="40"/>
        <v>98947.24</v>
      </c>
      <c r="J251" s="63">
        <v>30.1629</v>
      </c>
      <c r="K251" s="63">
        <f t="shared" si="41"/>
        <v>64608.93</v>
      </c>
      <c r="L251" s="63">
        <v>0</v>
      </c>
      <c r="M251" s="63">
        <f t="shared" si="42"/>
        <v>0</v>
      </c>
      <c r="N251" s="64">
        <f t="shared" si="43"/>
        <v>681831.43</v>
      </c>
      <c r="O251" s="65">
        <v>635433</v>
      </c>
      <c r="P251" s="66">
        <v>534126047.05974001</v>
      </c>
      <c r="Q251" s="67">
        <f t="shared" si="44"/>
        <v>12663917.46828224</v>
      </c>
      <c r="R251" s="68">
        <v>0</v>
      </c>
      <c r="S251" s="69">
        <f t="shared" si="45"/>
        <v>46398.430000000051</v>
      </c>
      <c r="T251" s="76">
        <v>216997.76000000001</v>
      </c>
      <c r="U251" s="67">
        <f t="shared" si="46"/>
        <v>225677.67040000003</v>
      </c>
      <c r="V251" s="64">
        <f t="shared" si="47"/>
        <v>179279.24039999998</v>
      </c>
      <c r="W251" s="71">
        <f t="shared" si="48"/>
        <v>225677.67</v>
      </c>
      <c r="X251" s="72"/>
      <c r="Y251" s="73">
        <f t="shared" si="37"/>
        <v>861110.67</v>
      </c>
      <c r="Z251" s="74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</row>
    <row r="252" spans="1:49" s="89" customFormat="1" ht="13.5" thickBot="1" x14ac:dyDescent="0.25">
      <c r="A252" s="82">
        <f>'[4]EOY Data FY22-23'!A250</f>
        <v>417</v>
      </c>
      <c r="B252" s="89" t="e">
        <f>'[4]EOY Data FY22-23'!#REF!</f>
        <v>#REF!</v>
      </c>
      <c r="C252" s="89" t="e">
        <f t="shared" si="38"/>
        <v>#REF!</v>
      </c>
      <c r="D252" s="90">
        <v>417</v>
      </c>
      <c r="E252" s="91" t="s">
        <v>278</v>
      </c>
      <c r="F252" s="92">
        <v>108</v>
      </c>
      <c r="G252" s="93">
        <f t="shared" si="39"/>
        <v>451656</v>
      </c>
      <c r="H252" s="93">
        <v>27.76</v>
      </c>
      <c r="I252" s="93">
        <f t="shared" si="40"/>
        <v>65124.959999999999</v>
      </c>
      <c r="J252" s="93">
        <v>21.7591</v>
      </c>
      <c r="K252" s="93">
        <f t="shared" si="41"/>
        <v>46607.99</v>
      </c>
      <c r="L252" s="93">
        <v>0</v>
      </c>
      <c r="M252" s="93">
        <f t="shared" si="42"/>
        <v>0</v>
      </c>
      <c r="N252" s="94">
        <f t="shared" si="43"/>
        <v>563388.95000000007</v>
      </c>
      <c r="O252" s="95">
        <v>287834</v>
      </c>
      <c r="P252" s="96">
        <v>241119253.32966799</v>
      </c>
      <c r="Q252" s="97">
        <f t="shared" si="44"/>
        <v>8685852.0651897676</v>
      </c>
      <c r="R252" s="98">
        <v>0</v>
      </c>
      <c r="S252" s="99">
        <f t="shared" si="45"/>
        <v>275554.95000000007</v>
      </c>
      <c r="T252" s="100">
        <v>351434.14</v>
      </c>
      <c r="U252" s="97">
        <f t="shared" si="46"/>
        <v>365491.50560000003</v>
      </c>
      <c r="V252" s="94">
        <f t="shared" si="47"/>
        <v>89936.555599999963</v>
      </c>
      <c r="W252" s="101">
        <f t="shared" si="48"/>
        <v>365491.51</v>
      </c>
      <c r="X252" s="102"/>
      <c r="Y252" s="103">
        <f t="shared" si="37"/>
        <v>653325.51</v>
      </c>
      <c r="Z252" s="74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</row>
    <row r="253" spans="1:49" ht="12.75" x14ac:dyDescent="0.2">
      <c r="A253" s="3"/>
      <c r="B253" s="4"/>
      <c r="C253" s="4"/>
      <c r="D253" s="104"/>
      <c r="E253" s="105"/>
      <c r="F253" s="105"/>
      <c r="G253" s="106"/>
      <c r="H253" s="107"/>
      <c r="I253" s="108"/>
      <c r="J253" s="105"/>
      <c r="K253" s="108"/>
      <c r="L253" s="109"/>
      <c r="M253" s="108"/>
      <c r="N253" s="108"/>
      <c r="O253" s="108"/>
      <c r="P253" s="110"/>
      <c r="Q253" s="110"/>
      <c r="R253" s="110"/>
      <c r="S253" s="110"/>
      <c r="T253" s="111"/>
      <c r="U253" s="110">
        <v>0</v>
      </c>
      <c r="V253" s="112"/>
      <c r="W253" s="113">
        <v>0</v>
      </c>
      <c r="X253" s="114"/>
      <c r="Y253" s="115">
        <v>0</v>
      </c>
      <c r="Z253" s="74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</row>
    <row r="254" spans="1:49" ht="12.75" x14ac:dyDescent="0.2">
      <c r="A254" s="9"/>
      <c r="D254" s="116"/>
      <c r="E254" s="117"/>
      <c r="F254" s="117"/>
      <c r="G254" s="118"/>
      <c r="H254" s="119"/>
      <c r="I254" s="120"/>
      <c r="J254" s="117"/>
      <c r="K254" s="120"/>
      <c r="L254" s="121"/>
      <c r="M254" s="120"/>
      <c r="N254" s="120"/>
      <c r="O254" s="120"/>
      <c r="P254" s="67"/>
      <c r="Q254" s="67"/>
      <c r="R254" s="67"/>
      <c r="S254" s="67"/>
      <c r="T254" s="122"/>
      <c r="U254" s="67">
        <v>0</v>
      </c>
      <c r="V254" s="64"/>
      <c r="W254" s="71">
        <v>0</v>
      </c>
      <c r="X254" s="72"/>
      <c r="Y254" s="73">
        <v>0</v>
      </c>
      <c r="Z254" s="74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</row>
    <row r="255" spans="1:49" ht="12.75" x14ac:dyDescent="0.2">
      <c r="A255" s="9"/>
      <c r="D255" s="123" t="s">
        <v>279</v>
      </c>
      <c r="E255" s="124" t="s">
        <v>280</v>
      </c>
      <c r="F255" s="124"/>
      <c r="G255" s="63">
        <v>0</v>
      </c>
      <c r="H255" s="125">
        <v>0</v>
      </c>
      <c r="I255" s="63">
        <v>0</v>
      </c>
      <c r="J255" s="125">
        <v>0</v>
      </c>
      <c r="K255" s="63">
        <v>0</v>
      </c>
      <c r="L255" s="125">
        <v>0</v>
      </c>
      <c r="M255" s="63">
        <v>0</v>
      </c>
      <c r="N255" s="63">
        <v>0</v>
      </c>
      <c r="O255" s="120">
        <v>1264</v>
      </c>
      <c r="P255" s="67">
        <v>1036199.77734502</v>
      </c>
      <c r="Q255" s="67"/>
      <c r="R255" s="67">
        <v>0</v>
      </c>
      <c r="S255" s="126">
        <v>0</v>
      </c>
      <c r="T255" s="127">
        <v>0</v>
      </c>
      <c r="U255" s="67">
        <v>0</v>
      </c>
      <c r="V255" s="64">
        <v>0</v>
      </c>
      <c r="W255" s="71">
        <v>0</v>
      </c>
      <c r="X255" s="72"/>
      <c r="Y255" s="73">
        <v>1264</v>
      </c>
      <c r="Z255" s="74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</row>
    <row r="256" spans="1:49" ht="12.75" x14ac:dyDescent="0.2">
      <c r="A256" s="9"/>
      <c r="D256" s="123" t="s">
        <v>281</v>
      </c>
      <c r="E256" s="124" t="s">
        <v>282</v>
      </c>
      <c r="F256" s="124"/>
      <c r="G256" s="63">
        <v>0</v>
      </c>
      <c r="H256" s="125">
        <v>0</v>
      </c>
      <c r="I256" s="63">
        <v>0</v>
      </c>
      <c r="J256" s="125">
        <v>0</v>
      </c>
      <c r="K256" s="63">
        <v>0</v>
      </c>
      <c r="L256" s="125">
        <v>0</v>
      </c>
      <c r="M256" s="63">
        <v>0</v>
      </c>
      <c r="N256" s="63">
        <v>0</v>
      </c>
      <c r="O256" s="120">
        <v>0</v>
      </c>
      <c r="P256" s="67">
        <v>0</v>
      </c>
      <c r="Q256" s="67"/>
      <c r="R256" s="67">
        <v>0</v>
      </c>
      <c r="S256" s="126">
        <v>0</v>
      </c>
      <c r="T256" s="127">
        <v>0</v>
      </c>
      <c r="U256" s="67">
        <v>0</v>
      </c>
      <c r="V256" s="64">
        <v>0</v>
      </c>
      <c r="W256" s="71">
        <v>0</v>
      </c>
      <c r="X256" s="72"/>
      <c r="Y256" s="73">
        <v>0</v>
      </c>
      <c r="Z256" s="74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</row>
    <row r="257" spans="1:49" ht="12.75" x14ac:dyDescent="0.2">
      <c r="A257" s="9"/>
      <c r="D257" s="123" t="s">
        <v>283</v>
      </c>
      <c r="E257" s="124" t="s">
        <v>284</v>
      </c>
      <c r="F257" s="124"/>
      <c r="G257" s="63">
        <v>0</v>
      </c>
      <c r="H257" s="125">
        <v>0</v>
      </c>
      <c r="I257" s="63">
        <v>0</v>
      </c>
      <c r="J257" s="125">
        <v>0</v>
      </c>
      <c r="K257" s="63">
        <v>0</v>
      </c>
      <c r="L257" s="125">
        <v>0</v>
      </c>
      <c r="M257" s="63">
        <v>0</v>
      </c>
      <c r="N257" s="63">
        <v>0</v>
      </c>
      <c r="O257" s="120">
        <v>0</v>
      </c>
      <c r="P257" s="67">
        <v>0</v>
      </c>
      <c r="Q257" s="67"/>
      <c r="R257" s="67">
        <v>0</v>
      </c>
      <c r="S257" s="126">
        <v>0</v>
      </c>
      <c r="T257" s="127">
        <v>0</v>
      </c>
      <c r="U257" s="67">
        <v>0</v>
      </c>
      <c r="V257" s="64">
        <v>0</v>
      </c>
      <c r="W257" s="71">
        <v>0</v>
      </c>
      <c r="X257" s="72"/>
      <c r="Y257" s="73">
        <v>0</v>
      </c>
      <c r="Z257" s="74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</row>
    <row r="258" spans="1:49" ht="12.75" x14ac:dyDescent="0.2">
      <c r="A258" s="9"/>
      <c r="D258" s="123" t="s">
        <v>285</v>
      </c>
      <c r="E258" s="124" t="s">
        <v>286</v>
      </c>
      <c r="F258" s="124"/>
      <c r="G258" s="63">
        <v>0</v>
      </c>
      <c r="H258" s="125">
        <v>0</v>
      </c>
      <c r="I258" s="63">
        <v>0</v>
      </c>
      <c r="J258" s="125">
        <v>0</v>
      </c>
      <c r="K258" s="63">
        <v>0</v>
      </c>
      <c r="L258" s="125">
        <v>0</v>
      </c>
      <c r="M258" s="63">
        <v>0</v>
      </c>
      <c r="N258" s="63">
        <v>0</v>
      </c>
      <c r="O258" s="120">
        <v>63</v>
      </c>
      <c r="P258" s="67">
        <v>61500.5343618513</v>
      </c>
      <c r="Q258" s="67"/>
      <c r="R258" s="67">
        <v>0</v>
      </c>
      <c r="S258" s="126">
        <v>0</v>
      </c>
      <c r="T258" s="127">
        <v>0</v>
      </c>
      <c r="U258" s="67">
        <v>0</v>
      </c>
      <c r="V258" s="64">
        <v>0</v>
      </c>
      <c r="W258" s="71">
        <v>0</v>
      </c>
      <c r="X258" s="72"/>
      <c r="Y258" s="73">
        <v>63</v>
      </c>
      <c r="Z258" s="74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</row>
    <row r="259" spans="1:49" ht="12.75" x14ac:dyDescent="0.2">
      <c r="A259" s="9"/>
      <c r="D259" s="123" t="s">
        <v>287</v>
      </c>
      <c r="E259" s="124" t="s">
        <v>288</v>
      </c>
      <c r="F259" s="124"/>
      <c r="G259" s="63">
        <v>0</v>
      </c>
      <c r="H259" s="125">
        <v>0</v>
      </c>
      <c r="I259" s="63">
        <v>0</v>
      </c>
      <c r="J259" s="125">
        <v>0</v>
      </c>
      <c r="K259" s="63">
        <v>0</v>
      </c>
      <c r="L259" s="125">
        <v>0</v>
      </c>
      <c r="M259" s="63">
        <v>0</v>
      </c>
      <c r="N259" s="63">
        <v>0</v>
      </c>
      <c r="O259" s="120">
        <v>393</v>
      </c>
      <c r="P259" s="67">
        <v>322762.96353436197</v>
      </c>
      <c r="Q259" s="67"/>
      <c r="R259" s="67">
        <v>0</v>
      </c>
      <c r="S259" s="126">
        <v>0</v>
      </c>
      <c r="T259" s="127">
        <v>0</v>
      </c>
      <c r="U259" s="67">
        <v>0</v>
      </c>
      <c r="V259" s="64">
        <v>0</v>
      </c>
      <c r="W259" s="71">
        <v>0</v>
      </c>
      <c r="X259" s="72"/>
      <c r="Y259" s="73">
        <v>393</v>
      </c>
      <c r="Z259" s="74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</row>
    <row r="260" spans="1:49" ht="12.75" x14ac:dyDescent="0.2">
      <c r="A260" s="9"/>
      <c r="D260" s="123" t="s">
        <v>289</v>
      </c>
      <c r="E260" s="124" t="s">
        <v>290</v>
      </c>
      <c r="F260" s="124"/>
      <c r="G260" s="63">
        <v>0</v>
      </c>
      <c r="H260" s="125">
        <v>0</v>
      </c>
      <c r="I260" s="63">
        <v>0</v>
      </c>
      <c r="J260" s="125">
        <v>0</v>
      </c>
      <c r="K260" s="63">
        <v>0</v>
      </c>
      <c r="L260" s="125">
        <v>0</v>
      </c>
      <c r="M260" s="63">
        <v>0</v>
      </c>
      <c r="N260" s="63">
        <v>0</v>
      </c>
      <c r="O260" s="120">
        <v>0</v>
      </c>
      <c r="P260" s="67">
        <v>0</v>
      </c>
      <c r="Q260" s="67"/>
      <c r="R260" s="67">
        <v>0</v>
      </c>
      <c r="S260" s="126">
        <v>0</v>
      </c>
      <c r="T260" s="127">
        <v>0</v>
      </c>
      <c r="U260" s="67">
        <v>0</v>
      </c>
      <c r="V260" s="64">
        <v>0</v>
      </c>
      <c r="W260" s="71">
        <v>0</v>
      </c>
      <c r="X260" s="72"/>
      <c r="Y260" s="73">
        <v>0</v>
      </c>
      <c r="Z260" s="74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</row>
    <row r="261" spans="1:49" ht="12.75" x14ac:dyDescent="0.2">
      <c r="A261" s="9"/>
      <c r="D261" s="123" t="s">
        <v>291</v>
      </c>
      <c r="E261" s="124" t="s">
        <v>292</v>
      </c>
      <c r="F261" s="124"/>
      <c r="G261" s="63">
        <v>0</v>
      </c>
      <c r="H261" s="125">
        <v>0</v>
      </c>
      <c r="I261" s="63">
        <v>0</v>
      </c>
      <c r="J261" s="125">
        <v>0</v>
      </c>
      <c r="K261" s="63">
        <v>0</v>
      </c>
      <c r="L261" s="125">
        <v>0</v>
      </c>
      <c r="M261" s="63">
        <v>0</v>
      </c>
      <c r="N261" s="63">
        <v>0</v>
      </c>
      <c r="O261" s="120">
        <v>74</v>
      </c>
      <c r="P261" s="67">
        <v>60442.446043165502</v>
      </c>
      <c r="Q261" s="67"/>
      <c r="R261" s="67">
        <v>0</v>
      </c>
      <c r="S261" s="126">
        <v>0</v>
      </c>
      <c r="T261" s="127">
        <v>0</v>
      </c>
      <c r="U261" s="67">
        <v>0</v>
      </c>
      <c r="V261" s="64">
        <v>0</v>
      </c>
      <c r="W261" s="71">
        <v>0</v>
      </c>
      <c r="X261" s="72"/>
      <c r="Y261" s="73">
        <v>74</v>
      </c>
      <c r="Z261" s="74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</row>
    <row r="262" spans="1:49" ht="12.75" x14ac:dyDescent="0.2">
      <c r="A262" s="9"/>
      <c r="D262" s="123" t="s">
        <v>293</v>
      </c>
      <c r="E262" s="124" t="s">
        <v>294</v>
      </c>
      <c r="F262" s="124"/>
      <c r="G262" s="63">
        <v>0</v>
      </c>
      <c r="H262" s="125">
        <v>0</v>
      </c>
      <c r="I262" s="63">
        <v>0</v>
      </c>
      <c r="J262" s="125">
        <v>0</v>
      </c>
      <c r="K262" s="63">
        <v>0</v>
      </c>
      <c r="L262" s="125">
        <v>0</v>
      </c>
      <c r="M262" s="63">
        <v>0</v>
      </c>
      <c r="N262" s="63">
        <v>0</v>
      </c>
      <c r="O262" s="120">
        <v>13872</v>
      </c>
      <c r="P262" s="67">
        <v>11564215.120617099</v>
      </c>
      <c r="Q262" s="67"/>
      <c r="R262" s="67">
        <v>0</v>
      </c>
      <c r="S262" s="126">
        <v>0</v>
      </c>
      <c r="T262" s="127">
        <v>0</v>
      </c>
      <c r="U262" s="67">
        <v>0</v>
      </c>
      <c r="V262" s="64">
        <v>0</v>
      </c>
      <c r="W262" s="71">
        <v>0</v>
      </c>
      <c r="X262" s="72"/>
      <c r="Y262" s="73">
        <v>13872</v>
      </c>
      <c r="Z262" s="74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</row>
    <row r="263" spans="1:49" ht="12.75" x14ac:dyDescent="0.2">
      <c r="A263" s="9"/>
      <c r="D263" s="123" t="s">
        <v>295</v>
      </c>
      <c r="E263" s="124" t="s">
        <v>296</v>
      </c>
      <c r="F263" s="124"/>
      <c r="G263" s="63">
        <v>0</v>
      </c>
      <c r="H263" s="125">
        <v>0</v>
      </c>
      <c r="I263" s="63">
        <v>0</v>
      </c>
      <c r="J263" s="125">
        <v>0</v>
      </c>
      <c r="K263" s="63">
        <v>0</v>
      </c>
      <c r="L263" s="125">
        <v>0</v>
      </c>
      <c r="M263" s="63">
        <v>0</v>
      </c>
      <c r="N263" s="63">
        <v>0</v>
      </c>
      <c r="O263" s="120">
        <v>0</v>
      </c>
      <c r="P263" s="67">
        <v>0</v>
      </c>
      <c r="Q263" s="67"/>
      <c r="R263" s="67">
        <v>0</v>
      </c>
      <c r="S263" s="126">
        <v>0</v>
      </c>
      <c r="T263" s="127">
        <v>0</v>
      </c>
      <c r="U263" s="67">
        <v>0</v>
      </c>
      <c r="V263" s="64">
        <v>0</v>
      </c>
      <c r="W263" s="71">
        <v>0</v>
      </c>
      <c r="X263" s="72"/>
      <c r="Y263" s="73">
        <v>0</v>
      </c>
      <c r="Z263" s="74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</row>
    <row r="264" spans="1:49" ht="12.75" x14ac:dyDescent="0.2">
      <c r="A264" s="9"/>
      <c r="D264" s="123" t="s">
        <v>297</v>
      </c>
      <c r="E264" s="124" t="s">
        <v>298</v>
      </c>
      <c r="F264" s="124"/>
      <c r="G264" s="63">
        <v>0</v>
      </c>
      <c r="H264" s="125">
        <v>0</v>
      </c>
      <c r="I264" s="63">
        <v>0</v>
      </c>
      <c r="J264" s="125">
        <v>0</v>
      </c>
      <c r="K264" s="63">
        <v>0</v>
      </c>
      <c r="L264" s="125">
        <v>0</v>
      </c>
      <c r="M264" s="63">
        <v>0</v>
      </c>
      <c r="N264" s="63">
        <v>0</v>
      </c>
      <c r="O264" s="120">
        <v>0</v>
      </c>
      <c r="P264" s="67">
        <v>35203</v>
      </c>
      <c r="Q264" s="67"/>
      <c r="R264" s="67">
        <v>0</v>
      </c>
      <c r="S264" s="126">
        <v>0</v>
      </c>
      <c r="T264" s="127">
        <v>0</v>
      </c>
      <c r="U264" s="67">
        <v>0</v>
      </c>
      <c r="V264" s="64">
        <v>0</v>
      </c>
      <c r="W264" s="71">
        <v>0</v>
      </c>
      <c r="X264" s="72"/>
      <c r="Y264" s="73">
        <v>0</v>
      </c>
      <c r="Z264" s="74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</row>
    <row r="265" spans="1:49" ht="12.75" x14ac:dyDescent="0.2">
      <c r="A265" s="9"/>
      <c r="D265" s="123" t="s">
        <v>299</v>
      </c>
      <c r="E265" s="124" t="s">
        <v>300</v>
      </c>
      <c r="F265" s="124"/>
      <c r="G265" s="63">
        <v>0</v>
      </c>
      <c r="H265" s="125">
        <v>0</v>
      </c>
      <c r="I265" s="63">
        <v>0</v>
      </c>
      <c r="J265" s="125">
        <v>0</v>
      </c>
      <c r="K265" s="63">
        <v>0</v>
      </c>
      <c r="L265" s="125">
        <v>0</v>
      </c>
      <c r="M265" s="63">
        <v>0</v>
      </c>
      <c r="N265" s="63">
        <v>0</v>
      </c>
      <c r="O265" s="120">
        <v>167</v>
      </c>
      <c r="P265" s="67">
        <v>136600</v>
      </c>
      <c r="Q265" s="67"/>
      <c r="R265" s="67">
        <v>0</v>
      </c>
      <c r="S265" s="126">
        <v>0</v>
      </c>
      <c r="T265" s="127">
        <v>0</v>
      </c>
      <c r="U265" s="67">
        <v>0</v>
      </c>
      <c r="V265" s="64">
        <v>0</v>
      </c>
      <c r="W265" s="71">
        <v>0</v>
      </c>
      <c r="X265" s="72"/>
      <c r="Y265" s="73">
        <v>167</v>
      </c>
      <c r="Z265" s="74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</row>
    <row r="266" spans="1:49" ht="12.75" x14ac:dyDescent="0.2">
      <c r="A266" s="9"/>
      <c r="D266" s="123" t="s">
        <v>301</v>
      </c>
      <c r="E266" s="124" t="s">
        <v>302</v>
      </c>
      <c r="F266" s="124"/>
      <c r="G266" s="63">
        <v>0</v>
      </c>
      <c r="H266" s="125">
        <v>0</v>
      </c>
      <c r="I266" s="63">
        <v>0</v>
      </c>
      <c r="J266" s="125">
        <v>0</v>
      </c>
      <c r="K266" s="63">
        <v>0</v>
      </c>
      <c r="L266" s="125">
        <v>0</v>
      </c>
      <c r="M266" s="63">
        <v>0</v>
      </c>
      <c r="N266" s="63">
        <v>0</v>
      </c>
      <c r="O266" s="120">
        <v>0</v>
      </c>
      <c r="P266" s="67">
        <v>0</v>
      </c>
      <c r="Q266" s="67"/>
      <c r="R266" s="67">
        <v>0</v>
      </c>
      <c r="S266" s="126">
        <v>0</v>
      </c>
      <c r="T266" s="127">
        <v>0</v>
      </c>
      <c r="U266" s="67">
        <v>0</v>
      </c>
      <c r="V266" s="64">
        <v>0</v>
      </c>
      <c r="W266" s="71">
        <v>0</v>
      </c>
      <c r="X266" s="72"/>
      <c r="Y266" s="73">
        <v>0</v>
      </c>
      <c r="Z266" s="74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</row>
    <row r="267" spans="1:49" ht="12.75" x14ac:dyDescent="0.2">
      <c r="A267" s="9"/>
      <c r="D267" s="123" t="s">
        <v>303</v>
      </c>
      <c r="E267" s="124" t="s">
        <v>304</v>
      </c>
      <c r="F267" s="124"/>
      <c r="G267" s="63">
        <v>0</v>
      </c>
      <c r="H267" s="125">
        <v>0</v>
      </c>
      <c r="I267" s="63">
        <v>0</v>
      </c>
      <c r="J267" s="125">
        <v>0</v>
      </c>
      <c r="K267" s="63">
        <v>0</v>
      </c>
      <c r="L267" s="125">
        <v>0</v>
      </c>
      <c r="M267" s="63">
        <v>0</v>
      </c>
      <c r="N267" s="63">
        <v>0</v>
      </c>
      <c r="O267" s="120">
        <v>3231</v>
      </c>
      <c r="P267" s="67">
        <v>2648709.6774193598</v>
      </c>
      <c r="Q267" s="67"/>
      <c r="R267" s="67">
        <v>0</v>
      </c>
      <c r="S267" s="126">
        <v>0</v>
      </c>
      <c r="T267" s="127">
        <v>0</v>
      </c>
      <c r="U267" s="67">
        <v>0</v>
      </c>
      <c r="V267" s="64">
        <v>0</v>
      </c>
      <c r="W267" s="71">
        <v>0</v>
      </c>
      <c r="X267" s="72"/>
      <c r="Y267" s="73">
        <v>3231</v>
      </c>
      <c r="Z267" s="74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</row>
    <row r="268" spans="1:49" ht="12.75" x14ac:dyDescent="0.2">
      <c r="A268" s="9"/>
      <c r="D268" s="123" t="s">
        <v>305</v>
      </c>
      <c r="E268" s="124" t="s">
        <v>306</v>
      </c>
      <c r="F268" s="124"/>
      <c r="G268" s="63">
        <v>0</v>
      </c>
      <c r="H268" s="125">
        <v>0</v>
      </c>
      <c r="I268" s="63">
        <v>0</v>
      </c>
      <c r="J268" s="125">
        <v>0</v>
      </c>
      <c r="K268" s="63">
        <v>0</v>
      </c>
      <c r="L268" s="125">
        <v>0</v>
      </c>
      <c r="M268" s="63">
        <v>0</v>
      </c>
      <c r="N268" s="63">
        <v>0</v>
      </c>
      <c r="O268" s="120">
        <v>2233</v>
      </c>
      <c r="P268" s="67">
        <v>1829985.96130109</v>
      </c>
      <c r="Q268" s="67"/>
      <c r="R268" s="67">
        <v>0</v>
      </c>
      <c r="S268" s="126">
        <v>0</v>
      </c>
      <c r="T268" s="127">
        <v>0</v>
      </c>
      <c r="U268" s="67">
        <v>0</v>
      </c>
      <c r="V268" s="64">
        <v>0</v>
      </c>
      <c r="W268" s="71">
        <v>0</v>
      </c>
      <c r="X268" s="72"/>
      <c r="Y268" s="73">
        <v>2233</v>
      </c>
      <c r="Z268" s="74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</row>
    <row r="269" spans="1:49" ht="13.5" thickBot="1" x14ac:dyDescent="0.25">
      <c r="A269" s="128"/>
      <c r="B269" s="129"/>
      <c r="C269" s="129"/>
      <c r="D269" s="130" t="s">
        <v>307</v>
      </c>
      <c r="E269" s="131" t="s">
        <v>308</v>
      </c>
      <c r="F269" s="131"/>
      <c r="G269" s="132">
        <v>0</v>
      </c>
      <c r="H269" s="133">
        <v>0</v>
      </c>
      <c r="I269" s="132">
        <v>0</v>
      </c>
      <c r="J269" s="133">
        <v>0</v>
      </c>
      <c r="K269" s="132">
        <v>0</v>
      </c>
      <c r="L269" s="133">
        <v>0</v>
      </c>
      <c r="M269" s="132">
        <v>0</v>
      </c>
      <c r="N269" s="132">
        <v>0</v>
      </c>
      <c r="O269" s="134">
        <v>11217</v>
      </c>
      <c r="P269" s="135">
        <v>9232799.8976157103</v>
      </c>
      <c r="Q269" s="135"/>
      <c r="R269" s="135">
        <v>0</v>
      </c>
      <c r="S269" s="136">
        <v>0</v>
      </c>
      <c r="T269" s="137">
        <v>0</v>
      </c>
      <c r="U269" s="135">
        <v>0</v>
      </c>
      <c r="V269" s="138">
        <v>0</v>
      </c>
      <c r="W269" s="139">
        <v>0</v>
      </c>
      <c r="X269" s="102"/>
      <c r="Y269" s="103">
        <v>11217</v>
      </c>
      <c r="Z269" s="74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</row>
    <row r="270" spans="1:49" x14ac:dyDescent="0.2">
      <c r="O270" s="1"/>
      <c r="S270" s="141"/>
      <c r="W270" s="142"/>
      <c r="X270" s="142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</row>
    <row r="271" spans="1:49" x14ac:dyDescent="0.2">
      <c r="E271"/>
      <c r="F271"/>
      <c r="G271" s="143"/>
      <c r="I271" s="143"/>
      <c r="J271" s="143"/>
      <c r="K271" s="1"/>
      <c r="L271" s="144"/>
      <c r="M271" s="1"/>
      <c r="N271" s="1"/>
      <c r="W271" s="142"/>
      <c r="X271" s="142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</row>
    <row r="272" spans="1:49" x14ac:dyDescent="0.2">
      <c r="E272"/>
      <c r="F272"/>
      <c r="W272" s="2"/>
      <c r="X272" s="2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</row>
    <row r="273" spans="5:49" x14ac:dyDescent="0.2">
      <c r="E273"/>
      <c r="F273"/>
      <c r="W273" s="145"/>
      <c r="X273" s="145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</row>
    <row r="274" spans="5:49" x14ac:dyDescent="0.2">
      <c r="E274"/>
      <c r="F274"/>
      <c r="W274" s="145"/>
      <c r="X274" s="145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</row>
    <row r="275" spans="5:49" x14ac:dyDescent="0.2">
      <c r="E275"/>
      <c r="F275"/>
      <c r="W275" s="145"/>
      <c r="X275" s="145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</row>
    <row r="276" spans="5:49" x14ac:dyDescent="0.2">
      <c r="E276"/>
      <c r="F276"/>
      <c r="W276" s="145"/>
      <c r="X276" s="145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</row>
    <row r="277" spans="5:49" x14ac:dyDescent="0.2">
      <c r="E277"/>
      <c r="F277"/>
      <c r="W277" s="145"/>
      <c r="X277" s="145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</row>
    <row r="278" spans="5:49" x14ac:dyDescent="0.2">
      <c r="E278"/>
      <c r="F278"/>
      <c r="W278" s="145"/>
      <c r="X278" s="145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</row>
    <row r="279" spans="5:49" x14ac:dyDescent="0.2">
      <c r="E279"/>
      <c r="F279"/>
      <c r="W279" s="145"/>
      <c r="X279" s="145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</row>
    <row r="280" spans="5:49" x14ac:dyDescent="0.2">
      <c r="E280"/>
      <c r="F280"/>
      <c r="W280" s="145"/>
      <c r="X280" s="145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</row>
    <row r="281" spans="5:49" x14ac:dyDescent="0.2">
      <c r="E281"/>
      <c r="F281"/>
      <c r="W281" s="145"/>
      <c r="X281" s="145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</row>
    <row r="282" spans="5:49" x14ac:dyDescent="0.2">
      <c r="E282"/>
      <c r="F282"/>
      <c r="W282" s="145"/>
      <c r="X282" s="145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</row>
    <row r="283" spans="5:49" x14ac:dyDescent="0.2">
      <c r="E283"/>
      <c r="F283"/>
      <c r="W283" s="145"/>
      <c r="X283" s="145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</row>
    <row r="284" spans="5:49" x14ac:dyDescent="0.2">
      <c r="E284"/>
      <c r="F284"/>
      <c r="W284" s="145"/>
      <c r="X284" s="145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</row>
    <row r="285" spans="5:49" x14ac:dyDescent="0.2">
      <c r="E285"/>
      <c r="F285"/>
      <c r="W285" s="145"/>
      <c r="X285" s="145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</row>
    <row r="286" spans="5:49" x14ac:dyDescent="0.2">
      <c r="W286" s="145"/>
      <c r="X286" s="145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</row>
    <row r="287" spans="5:49" x14ac:dyDescent="0.2">
      <c r="W287" s="145"/>
      <c r="X287" s="145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</row>
    <row r="288" spans="5:49" x14ac:dyDescent="0.2">
      <c r="W288" s="145"/>
      <c r="X288" s="145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</row>
    <row r="289" spans="23:49" x14ac:dyDescent="0.2">
      <c r="W289" s="145"/>
      <c r="X289" s="145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</row>
    <row r="290" spans="23:49" x14ac:dyDescent="0.2">
      <c r="W290" s="145"/>
      <c r="X290" s="145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</row>
    <row r="291" spans="23:49" x14ac:dyDescent="0.2">
      <c r="W291" s="145"/>
      <c r="X291" s="145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</row>
    <row r="292" spans="23:49" x14ac:dyDescent="0.2">
      <c r="W292" s="145"/>
      <c r="X292" s="145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</row>
    <row r="293" spans="23:49" x14ac:dyDescent="0.2">
      <c r="W293" s="145"/>
      <c r="X293" s="145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</row>
    <row r="294" spans="23:49" x14ac:dyDescent="0.2">
      <c r="W294" s="145"/>
      <c r="X294" s="145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</row>
    <row r="295" spans="23:49" x14ac:dyDescent="0.2">
      <c r="W295" s="145"/>
      <c r="X295" s="145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</row>
    <row r="296" spans="23:49" x14ac:dyDescent="0.2">
      <c r="W296" s="145"/>
      <c r="X296" s="145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</row>
    <row r="297" spans="23:49" x14ac:dyDescent="0.2">
      <c r="W297" s="145"/>
      <c r="X297" s="145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</row>
    <row r="298" spans="23:49" x14ac:dyDescent="0.2">
      <c r="W298" s="145"/>
      <c r="X298" s="145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</row>
    <row r="299" spans="23:49" x14ac:dyDescent="0.2">
      <c r="W299" s="145"/>
      <c r="X299" s="145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</row>
    <row r="300" spans="23:49" x14ac:dyDescent="0.2">
      <c r="W300" s="145"/>
      <c r="X300" s="145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</row>
    <row r="301" spans="23:49" x14ac:dyDescent="0.2">
      <c r="W301" s="145"/>
      <c r="X301" s="145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</row>
    <row r="302" spans="23:49" x14ac:dyDescent="0.2">
      <c r="W302" s="145"/>
      <c r="X302" s="145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</row>
    <row r="303" spans="23:49" x14ac:dyDescent="0.2">
      <c r="W303" s="145"/>
      <c r="X303" s="145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</row>
    <row r="304" spans="23:49" x14ac:dyDescent="0.2">
      <c r="W304" s="145"/>
      <c r="X304" s="145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</row>
    <row r="305" spans="23:49" x14ac:dyDescent="0.2">
      <c r="W305" s="145"/>
      <c r="X305" s="145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</row>
    <row r="306" spans="23:49" x14ac:dyDescent="0.2">
      <c r="W306" s="145"/>
      <c r="X306" s="145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</row>
    <row r="307" spans="23:49" x14ac:dyDescent="0.2">
      <c r="W307" s="145"/>
      <c r="X307" s="145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</row>
    <row r="308" spans="23:49" x14ac:dyDescent="0.2">
      <c r="W308" s="145"/>
      <c r="X308" s="145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</row>
    <row r="309" spans="23:49" x14ac:dyDescent="0.2">
      <c r="W309" s="145"/>
      <c r="X309" s="145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</row>
    <row r="310" spans="23:49" x14ac:dyDescent="0.2">
      <c r="W310" s="145"/>
      <c r="X310" s="145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</row>
    <row r="311" spans="23:49" x14ac:dyDescent="0.2">
      <c r="W311" s="145"/>
      <c r="X311" s="145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</row>
    <row r="312" spans="23:49" x14ac:dyDescent="0.2">
      <c r="W312" s="145"/>
      <c r="X312" s="145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</row>
    <row r="313" spans="23:49" x14ac:dyDescent="0.2">
      <c r="W313" s="145"/>
      <c r="X313" s="145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</row>
    <row r="314" spans="23:49" x14ac:dyDescent="0.2">
      <c r="W314" s="145"/>
      <c r="X314" s="145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</row>
    <row r="315" spans="23:49" x14ac:dyDescent="0.2">
      <c r="W315" s="145"/>
      <c r="X315" s="145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</row>
    <row r="316" spans="23:49" x14ac:dyDescent="0.2">
      <c r="W316" s="145"/>
      <c r="X316" s="145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</row>
    <row r="317" spans="23:49" x14ac:dyDescent="0.2">
      <c r="W317" s="145"/>
      <c r="X317" s="145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</row>
    <row r="318" spans="23:49" x14ac:dyDescent="0.2">
      <c r="W318" s="145"/>
      <c r="X318" s="145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</row>
    <row r="319" spans="23:49" x14ac:dyDescent="0.2">
      <c r="W319" s="145"/>
      <c r="X319" s="145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</row>
    <row r="320" spans="23:49" x14ac:dyDescent="0.2">
      <c r="W320" s="145"/>
      <c r="X320" s="145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</row>
    <row r="321" spans="23:49" x14ac:dyDescent="0.2">
      <c r="W321" s="145"/>
      <c r="X321" s="145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</row>
    <row r="322" spans="23:49" x14ac:dyDescent="0.2">
      <c r="W322" s="145"/>
      <c r="X322" s="145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</row>
    <row r="323" spans="23:49" x14ac:dyDescent="0.2">
      <c r="W323" s="145"/>
      <c r="X323" s="145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</row>
    <row r="324" spans="23:49" x14ac:dyDescent="0.2">
      <c r="W324" s="145"/>
      <c r="X324" s="145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</row>
    <row r="325" spans="23:49" x14ac:dyDescent="0.2">
      <c r="W325" s="145"/>
      <c r="X325" s="145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</row>
    <row r="326" spans="23:49" x14ac:dyDescent="0.2">
      <c r="W326" s="145"/>
      <c r="X326" s="145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</row>
    <row r="327" spans="23:49" x14ac:dyDescent="0.2">
      <c r="W327" s="145"/>
      <c r="X327" s="145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</row>
    <row r="328" spans="23:49" x14ac:dyDescent="0.2">
      <c r="W328" s="145"/>
      <c r="X328" s="145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</row>
    <row r="329" spans="23:49" x14ac:dyDescent="0.2">
      <c r="W329" s="145"/>
      <c r="X329" s="145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</row>
    <row r="330" spans="23:49" x14ac:dyDescent="0.2">
      <c r="W330" s="145"/>
      <c r="X330" s="145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</row>
    <row r="331" spans="23:49" x14ac:dyDescent="0.2">
      <c r="W331" s="145"/>
      <c r="X331" s="145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</row>
    <row r="332" spans="23:49" x14ac:dyDescent="0.2">
      <c r="W332" s="145"/>
      <c r="X332" s="145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</row>
    <row r="333" spans="23:49" x14ac:dyDescent="0.2">
      <c r="W333" s="145"/>
      <c r="X333" s="145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</row>
    <row r="334" spans="23:49" x14ac:dyDescent="0.2">
      <c r="W334" s="145"/>
      <c r="X334" s="145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</row>
    <row r="335" spans="23:49" x14ac:dyDescent="0.2">
      <c r="W335" s="145"/>
      <c r="X335" s="145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</row>
    <row r="336" spans="23:49" x14ac:dyDescent="0.2">
      <c r="W336" s="145"/>
      <c r="X336" s="145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</row>
    <row r="337" spans="23:49" x14ac:dyDescent="0.2">
      <c r="W337" s="145"/>
      <c r="X337" s="145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</row>
    <row r="338" spans="23:49" x14ac:dyDescent="0.2">
      <c r="W338" s="145"/>
      <c r="X338" s="145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</row>
    <row r="339" spans="23:49" x14ac:dyDescent="0.2">
      <c r="W339" s="145"/>
      <c r="X339" s="145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</row>
    <row r="340" spans="23:49" x14ac:dyDescent="0.2">
      <c r="W340" s="145"/>
      <c r="X340" s="145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</row>
    <row r="341" spans="23:49" x14ac:dyDescent="0.2">
      <c r="W341" s="145"/>
      <c r="X341" s="145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</row>
    <row r="342" spans="23:49" x14ac:dyDescent="0.2">
      <c r="W342" s="145"/>
      <c r="X342" s="145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</row>
    <row r="343" spans="23:49" x14ac:dyDescent="0.2">
      <c r="W343" s="145"/>
      <c r="X343" s="145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</row>
    <row r="344" spans="23:49" x14ac:dyDescent="0.2">
      <c r="W344" s="145"/>
      <c r="X344" s="145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</row>
    <row r="345" spans="23:49" x14ac:dyDescent="0.2">
      <c r="W345" s="145"/>
      <c r="X345" s="145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</row>
    <row r="346" spans="23:49" x14ac:dyDescent="0.2">
      <c r="W346" s="145"/>
      <c r="X346" s="145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</row>
    <row r="347" spans="23:49" x14ac:dyDescent="0.2">
      <c r="W347" s="145"/>
      <c r="X347" s="145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</row>
    <row r="348" spans="23:49" x14ac:dyDescent="0.2">
      <c r="W348" s="145"/>
      <c r="X348" s="145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</row>
    <row r="349" spans="23:49" x14ac:dyDescent="0.2">
      <c r="W349" s="145"/>
      <c r="X349" s="145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</row>
    <row r="350" spans="23:49" x14ac:dyDescent="0.2">
      <c r="W350" s="145"/>
      <c r="X350" s="145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</row>
    <row r="351" spans="23:49" x14ac:dyDescent="0.2">
      <c r="W351" s="145"/>
      <c r="X351" s="145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</row>
    <row r="352" spans="23:49" x14ac:dyDescent="0.2">
      <c r="W352" s="145"/>
      <c r="X352" s="145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</row>
    <row r="353" spans="23:49" x14ac:dyDescent="0.2">
      <c r="W353" s="145"/>
      <c r="X353" s="145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</row>
    <row r="354" spans="23:49" x14ac:dyDescent="0.2">
      <c r="W354" s="145"/>
      <c r="X354" s="145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</row>
    <row r="355" spans="23:49" x14ac:dyDescent="0.2">
      <c r="W355" s="145"/>
      <c r="X355" s="145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</row>
    <row r="356" spans="23:49" x14ac:dyDescent="0.2">
      <c r="W356" s="145"/>
      <c r="X356" s="145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</row>
    <row r="357" spans="23:49" x14ac:dyDescent="0.2">
      <c r="W357" s="145"/>
      <c r="X357" s="145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</row>
    <row r="358" spans="23:49" x14ac:dyDescent="0.2">
      <c r="W358" s="145"/>
      <c r="X358" s="145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</row>
    <row r="359" spans="23:49" x14ac:dyDescent="0.2">
      <c r="W359" s="145"/>
      <c r="X359" s="145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</row>
    <row r="360" spans="23:49" x14ac:dyDescent="0.2">
      <c r="W360" s="145"/>
      <c r="X360" s="145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</row>
    <row r="361" spans="23:49" x14ac:dyDescent="0.2">
      <c r="W361" s="145"/>
      <c r="X361" s="145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</row>
    <row r="362" spans="23:49" x14ac:dyDescent="0.2">
      <c r="W362" s="145"/>
      <c r="X362" s="145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</row>
    <row r="363" spans="23:49" x14ac:dyDescent="0.2">
      <c r="W363" s="145"/>
      <c r="X363" s="145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</row>
    <row r="364" spans="23:49" x14ac:dyDescent="0.2">
      <c r="W364" s="145"/>
      <c r="X364" s="145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</row>
    <row r="365" spans="23:49" x14ac:dyDescent="0.2">
      <c r="W365" s="145"/>
      <c r="X365" s="145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</row>
    <row r="366" spans="23:49" x14ac:dyDescent="0.2">
      <c r="W366" s="145"/>
      <c r="X366" s="145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</row>
    <row r="367" spans="23:49" x14ac:dyDescent="0.2">
      <c r="W367" s="146"/>
      <c r="X367" s="146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</row>
    <row r="368" spans="23:49" x14ac:dyDescent="0.2">
      <c r="W368" s="146"/>
      <c r="X368" s="146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</row>
    <row r="369" spans="23:49" x14ac:dyDescent="0.2">
      <c r="W369" s="146"/>
      <c r="X369" s="146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</row>
    <row r="370" spans="23:49" x14ac:dyDescent="0.2">
      <c r="W370" s="146"/>
      <c r="X370" s="146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</row>
    <row r="371" spans="23:49" x14ac:dyDescent="0.2">
      <c r="W371" s="146"/>
      <c r="X371" s="146"/>
    </row>
    <row r="372" spans="23:49" x14ac:dyDescent="0.2">
      <c r="W372" s="146"/>
      <c r="X372" s="146"/>
    </row>
    <row r="373" spans="23:49" x14ac:dyDescent="0.2">
      <c r="W373" s="146"/>
      <c r="X373" s="146"/>
    </row>
    <row r="374" spans="23:49" x14ac:dyDescent="0.2">
      <c r="W374" s="146"/>
      <c r="X374" s="146"/>
    </row>
    <row r="375" spans="23:49" x14ac:dyDescent="0.2">
      <c r="W375" s="146"/>
      <c r="X375" s="146"/>
    </row>
    <row r="376" spans="23:49" x14ac:dyDescent="0.2">
      <c r="W376" s="146"/>
      <c r="X376" s="146"/>
    </row>
    <row r="377" spans="23:49" x14ac:dyDescent="0.2">
      <c r="W377" s="146"/>
      <c r="X377" s="146"/>
    </row>
    <row r="378" spans="23:49" x14ac:dyDescent="0.2">
      <c r="W378" s="146"/>
      <c r="X378" s="146"/>
    </row>
    <row r="379" spans="23:49" x14ac:dyDescent="0.2">
      <c r="W379" s="146"/>
      <c r="X379" s="146"/>
    </row>
    <row r="380" spans="23:49" x14ac:dyDescent="0.2">
      <c r="W380" s="146"/>
      <c r="X380" s="146"/>
    </row>
    <row r="381" spans="23:49" x14ac:dyDescent="0.2">
      <c r="W381" s="146"/>
      <c r="X381" s="146"/>
    </row>
    <row r="382" spans="23:49" x14ac:dyDescent="0.2">
      <c r="W382" s="146"/>
      <c r="X382" s="146"/>
    </row>
    <row r="383" spans="23:49" x14ac:dyDescent="0.2">
      <c r="W383" s="146"/>
      <c r="X383" s="146"/>
    </row>
    <row r="384" spans="23:49" x14ac:dyDescent="0.2">
      <c r="W384" s="146"/>
      <c r="X384" s="146"/>
    </row>
    <row r="385" spans="23:24" x14ac:dyDescent="0.2">
      <c r="W385" s="146"/>
      <c r="X385" s="146"/>
    </row>
    <row r="386" spans="23:24" x14ac:dyDescent="0.2">
      <c r="W386" s="146"/>
      <c r="X386" s="146"/>
    </row>
    <row r="387" spans="23:24" x14ac:dyDescent="0.2">
      <c r="W387" s="146"/>
      <c r="X387" s="146"/>
    </row>
    <row r="388" spans="23:24" x14ac:dyDescent="0.2">
      <c r="W388" s="146"/>
      <c r="X388" s="146"/>
    </row>
    <row r="389" spans="23:24" x14ac:dyDescent="0.2">
      <c r="W389" s="146"/>
      <c r="X389" s="146"/>
    </row>
    <row r="390" spans="23:24" x14ac:dyDescent="0.2">
      <c r="W390" s="146"/>
      <c r="X390" s="146"/>
    </row>
    <row r="391" spans="23:24" x14ac:dyDescent="0.2">
      <c r="W391" s="146"/>
      <c r="X391" s="146"/>
    </row>
    <row r="392" spans="23:24" x14ac:dyDescent="0.2">
      <c r="W392" s="146"/>
      <c r="X392" s="146"/>
    </row>
    <row r="393" spans="23:24" x14ac:dyDescent="0.2">
      <c r="W393" s="146"/>
      <c r="X393" s="146"/>
    </row>
    <row r="394" spans="23:24" x14ac:dyDescent="0.2">
      <c r="W394" s="146"/>
      <c r="X394" s="146"/>
    </row>
    <row r="395" spans="23:24" x14ac:dyDescent="0.2">
      <c r="W395" s="146"/>
      <c r="X395" s="146"/>
    </row>
    <row r="396" spans="23:24" x14ac:dyDescent="0.2">
      <c r="W396" s="146"/>
      <c r="X396" s="146"/>
    </row>
    <row r="397" spans="23:24" x14ac:dyDescent="0.2">
      <c r="W397" s="146"/>
      <c r="X397" s="146"/>
    </row>
    <row r="398" spans="23:24" x14ac:dyDescent="0.2">
      <c r="W398" s="146"/>
      <c r="X398" s="146"/>
    </row>
    <row r="399" spans="23:24" x14ac:dyDescent="0.2">
      <c r="W399" s="146"/>
      <c r="X399" s="146"/>
    </row>
    <row r="400" spans="23:24" x14ac:dyDescent="0.2">
      <c r="W400" s="146"/>
      <c r="X400" s="146"/>
    </row>
    <row r="401" spans="23:24" x14ac:dyDescent="0.2">
      <c r="W401" s="146"/>
      <c r="X401" s="146"/>
    </row>
    <row r="402" spans="23:24" x14ac:dyDescent="0.2">
      <c r="W402" s="146"/>
      <c r="X402" s="146"/>
    </row>
    <row r="403" spans="23:24" x14ac:dyDescent="0.2">
      <c r="W403" s="146"/>
      <c r="X403" s="146"/>
    </row>
    <row r="404" spans="23:24" x14ac:dyDescent="0.2">
      <c r="W404" s="146"/>
      <c r="X404" s="146"/>
    </row>
    <row r="405" spans="23:24" x14ac:dyDescent="0.2">
      <c r="W405" s="146"/>
      <c r="X405" s="146"/>
    </row>
    <row r="406" spans="23:24" x14ac:dyDescent="0.2">
      <c r="W406" s="146"/>
      <c r="X406" s="146"/>
    </row>
    <row r="407" spans="23:24" x14ac:dyDescent="0.2">
      <c r="W407" s="146"/>
      <c r="X407" s="146"/>
    </row>
    <row r="408" spans="23:24" x14ac:dyDescent="0.2">
      <c r="W408" s="146"/>
      <c r="X408" s="146"/>
    </row>
    <row r="409" spans="23:24" x14ac:dyDescent="0.2">
      <c r="W409" s="146"/>
      <c r="X409" s="146"/>
    </row>
    <row r="410" spans="23:24" x14ac:dyDescent="0.2">
      <c r="W410" s="146"/>
      <c r="X410" s="146"/>
    </row>
    <row r="411" spans="23:24" x14ac:dyDescent="0.2">
      <c r="W411" s="146"/>
      <c r="X411" s="146"/>
    </row>
    <row r="412" spans="23:24" x14ac:dyDescent="0.2">
      <c r="W412" s="146"/>
      <c r="X412" s="146"/>
    </row>
    <row r="413" spans="23:24" x14ac:dyDescent="0.2">
      <c r="W413" s="146"/>
      <c r="X413" s="146"/>
    </row>
    <row r="414" spans="23:24" x14ac:dyDescent="0.2">
      <c r="W414" s="146"/>
      <c r="X414" s="146"/>
    </row>
    <row r="415" spans="23:24" x14ac:dyDescent="0.2">
      <c r="W415" s="146"/>
      <c r="X415" s="146"/>
    </row>
    <row r="416" spans="23:24" x14ac:dyDescent="0.2">
      <c r="W416" s="146"/>
      <c r="X416" s="146"/>
    </row>
    <row r="417" spans="23:24" x14ac:dyDescent="0.2">
      <c r="W417" s="146"/>
      <c r="X417" s="146"/>
    </row>
    <row r="418" spans="23:24" x14ac:dyDescent="0.2">
      <c r="W418" s="146"/>
      <c r="X418" s="146"/>
    </row>
    <row r="419" spans="23:24" x14ac:dyDescent="0.2">
      <c r="W419" s="146"/>
      <c r="X419" s="146"/>
    </row>
    <row r="420" spans="23:24" x14ac:dyDescent="0.2">
      <c r="W420" s="146"/>
      <c r="X420" s="146"/>
    </row>
    <row r="421" spans="23:24" x14ac:dyDescent="0.2">
      <c r="W421" s="146"/>
      <c r="X421" s="146"/>
    </row>
    <row r="422" spans="23:24" x14ac:dyDescent="0.2">
      <c r="W422" s="146"/>
      <c r="X422" s="146"/>
    </row>
    <row r="423" spans="23:24" x14ac:dyDescent="0.2">
      <c r="W423" s="146"/>
      <c r="X423" s="146"/>
    </row>
    <row r="424" spans="23:24" x14ac:dyDescent="0.2">
      <c r="W424" s="146"/>
      <c r="X424" s="146"/>
    </row>
    <row r="425" spans="23:24" x14ac:dyDescent="0.2">
      <c r="W425" s="146"/>
      <c r="X425" s="146"/>
    </row>
    <row r="426" spans="23:24" x14ac:dyDescent="0.2">
      <c r="W426" s="146"/>
      <c r="X426" s="146"/>
    </row>
    <row r="427" spans="23:24" x14ac:dyDescent="0.2">
      <c r="W427" s="146"/>
      <c r="X427" s="146"/>
    </row>
    <row r="428" spans="23:24" x14ac:dyDescent="0.2">
      <c r="W428" s="146"/>
      <c r="X428" s="146"/>
    </row>
    <row r="429" spans="23:24" x14ac:dyDescent="0.2">
      <c r="W429" s="146"/>
      <c r="X429" s="146"/>
    </row>
    <row r="430" spans="23:24" x14ac:dyDescent="0.2">
      <c r="W430" s="146"/>
      <c r="X430" s="146"/>
    </row>
    <row r="431" spans="23:24" x14ac:dyDescent="0.2">
      <c r="W431" s="146"/>
      <c r="X431" s="146"/>
    </row>
    <row r="432" spans="23:24" x14ac:dyDescent="0.2">
      <c r="W432" s="146"/>
      <c r="X432" s="146"/>
    </row>
    <row r="433" spans="23:24" x14ac:dyDescent="0.2">
      <c r="W433" s="146"/>
      <c r="X433" s="146"/>
    </row>
    <row r="434" spans="23:24" x14ac:dyDescent="0.2">
      <c r="W434" s="146"/>
      <c r="X434" s="146"/>
    </row>
    <row r="435" spans="23:24" x14ac:dyDescent="0.2">
      <c r="W435" s="146"/>
      <c r="X435" s="146"/>
    </row>
    <row r="436" spans="23:24" x14ac:dyDescent="0.2">
      <c r="W436" s="146"/>
      <c r="X436" s="146"/>
    </row>
    <row r="437" spans="23:24" x14ac:dyDescent="0.2">
      <c r="W437" s="146"/>
      <c r="X437" s="146"/>
    </row>
    <row r="438" spans="23:24" x14ac:dyDescent="0.2">
      <c r="W438" s="146"/>
      <c r="X438" s="146"/>
    </row>
    <row r="439" spans="23:24" x14ac:dyDescent="0.2">
      <c r="W439" s="146"/>
      <c r="X439" s="146"/>
    </row>
    <row r="440" spans="23:24" x14ac:dyDescent="0.2">
      <c r="W440" s="146"/>
      <c r="X440" s="146"/>
    </row>
    <row r="441" spans="23:24" x14ac:dyDescent="0.2">
      <c r="W441" s="146"/>
      <c r="X441" s="146"/>
    </row>
    <row r="442" spans="23:24" x14ac:dyDescent="0.2">
      <c r="W442" s="146"/>
      <c r="X442" s="146"/>
    </row>
    <row r="443" spans="23:24" x14ac:dyDescent="0.2">
      <c r="W443" s="146"/>
      <c r="X443" s="146"/>
    </row>
    <row r="444" spans="23:24" x14ac:dyDescent="0.2">
      <c r="W444" s="146"/>
      <c r="X444" s="146"/>
    </row>
    <row r="445" spans="23:24" x14ac:dyDescent="0.2">
      <c r="W445" s="146"/>
      <c r="X445" s="146"/>
    </row>
    <row r="446" spans="23:24" x14ac:dyDescent="0.2">
      <c r="W446" s="146"/>
      <c r="X446" s="146"/>
    </row>
    <row r="447" spans="23:24" x14ac:dyDescent="0.2">
      <c r="W447" s="146"/>
      <c r="X447" s="146"/>
    </row>
    <row r="448" spans="23:24" x14ac:dyDescent="0.2">
      <c r="W448" s="146"/>
      <c r="X448" s="146"/>
    </row>
    <row r="449" spans="23:24" x14ac:dyDescent="0.2">
      <c r="W449" s="146"/>
      <c r="X449" s="146"/>
    </row>
    <row r="450" spans="23:24" x14ac:dyDescent="0.2">
      <c r="W450" s="146"/>
      <c r="X450" s="146"/>
    </row>
    <row r="451" spans="23:24" x14ac:dyDescent="0.2">
      <c r="W451" s="146"/>
      <c r="X451" s="146"/>
    </row>
    <row r="452" spans="23:24" x14ac:dyDescent="0.2">
      <c r="W452" s="146"/>
      <c r="X452" s="146"/>
    </row>
    <row r="453" spans="23:24" x14ac:dyDescent="0.2">
      <c r="W453" s="146"/>
      <c r="X453" s="146"/>
    </row>
    <row r="454" spans="23:24" x14ac:dyDescent="0.2">
      <c r="W454" s="146"/>
      <c r="X454" s="146"/>
    </row>
    <row r="455" spans="23:24" x14ac:dyDescent="0.2">
      <c r="W455" s="146"/>
      <c r="X455" s="146"/>
    </row>
    <row r="456" spans="23:24" x14ac:dyDescent="0.2">
      <c r="W456" s="146"/>
      <c r="X456" s="146"/>
    </row>
    <row r="457" spans="23:24" x14ac:dyDescent="0.2">
      <c r="W457" s="146"/>
      <c r="X457" s="146"/>
    </row>
    <row r="458" spans="23:24" x14ac:dyDescent="0.2">
      <c r="W458" s="146"/>
      <c r="X458" s="146"/>
    </row>
    <row r="459" spans="23:24" x14ac:dyDescent="0.2">
      <c r="W459" s="146"/>
      <c r="X459" s="146"/>
    </row>
    <row r="460" spans="23:24" x14ac:dyDescent="0.2">
      <c r="W460" s="146"/>
      <c r="X460" s="146"/>
    </row>
    <row r="461" spans="23:24" x14ac:dyDescent="0.2">
      <c r="W461" s="146"/>
      <c r="X461" s="146"/>
    </row>
    <row r="462" spans="23:24" x14ac:dyDescent="0.2">
      <c r="W462" s="146"/>
      <c r="X462" s="146"/>
    </row>
    <row r="463" spans="23:24" x14ac:dyDescent="0.2">
      <c r="W463" s="146"/>
      <c r="X463" s="146"/>
    </row>
    <row r="464" spans="23:24" x14ac:dyDescent="0.2">
      <c r="W464" s="146"/>
      <c r="X464" s="146"/>
    </row>
    <row r="465" spans="23:24" x14ac:dyDescent="0.2">
      <c r="W465" s="146"/>
      <c r="X465" s="146"/>
    </row>
    <row r="466" spans="23:24" x14ac:dyDescent="0.2">
      <c r="W466" s="146"/>
      <c r="X466" s="146"/>
    </row>
    <row r="467" spans="23:24" x14ac:dyDescent="0.2">
      <c r="W467" s="146"/>
      <c r="X467" s="146"/>
    </row>
    <row r="468" spans="23:24" x14ac:dyDescent="0.2">
      <c r="W468" s="146"/>
      <c r="X468" s="146"/>
    </row>
    <row r="469" spans="23:24" x14ac:dyDescent="0.2">
      <c r="W469" s="146"/>
      <c r="X469" s="146"/>
    </row>
    <row r="470" spans="23:24" x14ac:dyDescent="0.2">
      <c r="W470" s="146"/>
      <c r="X470" s="146"/>
    </row>
    <row r="471" spans="23:24" x14ac:dyDescent="0.2">
      <c r="W471" s="146"/>
      <c r="X471" s="146"/>
    </row>
    <row r="472" spans="23:24" x14ac:dyDescent="0.2">
      <c r="W472" s="146"/>
      <c r="X472" s="146"/>
    </row>
    <row r="473" spans="23:24" x14ac:dyDescent="0.2">
      <c r="W473" s="146"/>
      <c r="X473" s="146"/>
    </row>
    <row r="474" spans="23:24" x14ac:dyDescent="0.2">
      <c r="W474" s="146"/>
      <c r="X474" s="146"/>
    </row>
    <row r="475" spans="23:24" x14ac:dyDescent="0.2">
      <c r="W475" s="146"/>
      <c r="X475" s="146"/>
    </row>
    <row r="476" spans="23:24" x14ac:dyDescent="0.2">
      <c r="W476" s="146"/>
      <c r="X476" s="146"/>
    </row>
    <row r="477" spans="23:24" x14ac:dyDescent="0.2">
      <c r="W477" s="146"/>
      <c r="X477" s="146"/>
    </row>
    <row r="478" spans="23:24" x14ac:dyDescent="0.2">
      <c r="W478" s="146"/>
      <c r="X478" s="146"/>
    </row>
  </sheetData>
  <mergeCells count="19">
    <mergeCell ref="W3:W5"/>
    <mergeCell ref="Y3:Y5"/>
    <mergeCell ref="Q5:Q6"/>
    <mergeCell ref="N3:N5"/>
    <mergeCell ref="P3:P5"/>
    <mergeCell ref="Q3:R4"/>
    <mergeCell ref="T3:T5"/>
    <mergeCell ref="U3:U4"/>
    <mergeCell ref="V3:V5"/>
    <mergeCell ref="D2:E5"/>
    <mergeCell ref="F2:N2"/>
    <mergeCell ref="O2:O5"/>
    <mergeCell ref="P2:R2"/>
    <mergeCell ref="S2:S5"/>
    <mergeCell ref="T2:V2"/>
    <mergeCell ref="F3:G3"/>
    <mergeCell ref="H3:I3"/>
    <mergeCell ref="J3:K3"/>
    <mergeCell ref="L3:M3"/>
  </mergeCells>
  <pageMargins left="0.63" right="0.26" top="0.68" bottom="0.56999999999999995" header="0.3" footer="0.3"/>
  <pageSetup scale="67" fitToHeight="0" orientation="landscape" r:id="rId1"/>
  <headerFooter>
    <oddHeader xml:space="preserve">&amp;L&amp;10Based on Estimated ADM For 2023-2024
&amp;C&amp;10NHED - Division of Education Analytics and Resources
Bureau of School Finance
FY2025 Estimate - Municipal Summary of Adequacy Aid &amp;R&amp;10November 15, 2023
</oddHeader>
    <oddFooter>&amp;C&amp;9page &amp;P of &amp;N</oddFooter>
  </headerFooter>
  <colBreaks count="1" manualBreakCount="1">
    <brk id="14" max="2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FY2025 Muni Rpt</vt:lpstr>
      <vt:lpstr>'FY2025 Muni Rpt'!Print_Area</vt:lpstr>
      <vt:lpstr>'FY2025 Muni Rpt'!Print_Titles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Manganiello, Mark</dc:creator>
  <cp:lastModifiedBy>Manganiello, Mark</cp:lastModifiedBy>
  <cp:lastPrinted>2023-11-15T15:28:29Z</cp:lastPrinted>
  <dcterms:created xsi:type="dcterms:W3CDTF">2023-11-14T16:02:58Z</dcterms:created>
  <dcterms:modified xsi:type="dcterms:W3CDTF">2023-11-15T15:28:48Z</dcterms:modified>
</cp:coreProperties>
</file>