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.C.Krol\Documents\DOE Web\"/>
    </mc:Choice>
  </mc:AlternateContent>
  <bookViews>
    <workbookView xWindow="0" yWindow="0" windowWidth="28800" windowHeight="13590"/>
  </bookViews>
  <sheets>
    <sheet name="FY2022 Muni Rpt" sheetId="1" r:id="rId1"/>
  </sheets>
  <externalReferences>
    <externalReference r:id="rId2"/>
    <externalReference r:id="rId3"/>
    <externalReference r:id="rId4"/>
  </externalReferences>
  <definedNames>
    <definedName name="__123Graph_A" localSheetId="0" hidden="1">'[1]VALUES 2017'!#REF!</definedName>
    <definedName name="__123Graph_A" hidden="1">'[1]VALUES 2017'!#REF!</definedName>
    <definedName name="__123Graph_E" localSheetId="0" hidden="1">'[2]Equalized Valuation Per Pupil'!#REF!</definedName>
    <definedName name="__123Graph_E" hidden="1">'[2]Equalized Valuation Per Pupil'!#REF!</definedName>
    <definedName name="__123Graph_F" localSheetId="0" hidden="1">'[2]Equalized Valuation Per Pupil'!#REF!</definedName>
    <definedName name="__123Graph_F" hidden="1">'[2]Equalized Valuation Per Pupil'!#REF!</definedName>
    <definedName name="_D_" localSheetId="0">'[1]VALUES 2017'!#REF!</definedName>
    <definedName name="_D_">'[1]VALUES 2017'!#REF!</definedName>
    <definedName name="_E_" localSheetId="0">'[1]VALUES 2017'!#REF!</definedName>
    <definedName name="_E_">'[1]VALUES 2017'!#REF!</definedName>
    <definedName name="_xlnm._FilterDatabase" localSheetId="0" hidden="1">'FY2022 Muni Rpt'!$A$8:$AL$269</definedName>
    <definedName name="_P_" localSheetId="0">'[1]VALUES 2017'!#REF!</definedName>
    <definedName name="_P_">'[1]VALUES 2017'!#REF!</definedName>
    <definedName name="_S_" localSheetId="0">'[1]VALUES 2017'!#REF!</definedName>
    <definedName name="_S_">'[1]VALUES 2017'!#REF!</definedName>
    <definedName name="CAL" localSheetId="0">#REF!</definedName>
    <definedName name="CAL">#REF!</definedName>
    <definedName name="OLD" localSheetId="0">#REF!</definedName>
    <definedName name="OLD">#REF!</definedName>
    <definedName name="PRINT" localSheetId="0">#REF!</definedName>
    <definedName name="PRINT">#REF!</definedName>
    <definedName name="_xlnm.Print_Area" localSheetId="0">'FY2022 Muni Rpt'!$E$1:$AJ$269</definedName>
    <definedName name="_xlnm.Print_Titles" localSheetId="0">'FY2022 Muni Rpt'!$E:$E,'FY2022 Muni Rpt'!$1:$7</definedName>
    <definedName name="PRINT3" localSheetId="0">#REF!</definedName>
    <definedName name="PRINT3">#REF!</definedName>
    <definedName name="Sandy">'[3]BASIC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72" i="1" l="1"/>
  <c r="AJ254" i="1"/>
  <c r="AJ253" i="1"/>
  <c r="P252" i="1"/>
  <c r="H252" i="1"/>
  <c r="C252" i="1"/>
  <c r="X251" i="1"/>
  <c r="P251" i="1"/>
  <c r="C251" i="1"/>
  <c r="T251" i="1"/>
  <c r="X250" i="1"/>
  <c r="P250" i="1"/>
  <c r="H250" i="1"/>
  <c r="C250" i="1"/>
  <c r="X249" i="1"/>
  <c r="L249" i="1"/>
  <c r="H249" i="1"/>
  <c r="C249" i="1"/>
  <c r="P249" i="1"/>
  <c r="X248" i="1"/>
  <c r="C248" i="1"/>
  <c r="X247" i="1"/>
  <c r="H247" i="1"/>
  <c r="C247" i="1"/>
  <c r="P247" i="1"/>
  <c r="C246" i="1"/>
  <c r="X245" i="1"/>
  <c r="C245" i="1"/>
  <c r="C244" i="1"/>
  <c r="X243" i="1"/>
  <c r="C243" i="1"/>
  <c r="C242" i="1"/>
  <c r="X241" i="1"/>
  <c r="C241" i="1"/>
  <c r="C240" i="1"/>
  <c r="X239" i="1"/>
  <c r="C239" i="1"/>
  <c r="X238" i="1"/>
  <c r="C238" i="1"/>
  <c r="X237" i="1"/>
  <c r="C237" i="1"/>
  <c r="C236" i="1"/>
  <c r="X235" i="1"/>
  <c r="H235" i="1"/>
  <c r="C235" i="1"/>
  <c r="P235" i="1"/>
  <c r="X234" i="1"/>
  <c r="H234" i="1"/>
  <c r="C234" i="1"/>
  <c r="X233" i="1"/>
  <c r="T233" i="1"/>
  <c r="P233" i="1"/>
  <c r="H233" i="1"/>
  <c r="C233" i="1"/>
  <c r="X232" i="1"/>
  <c r="H232" i="1"/>
  <c r="C232" i="1"/>
  <c r="X231" i="1"/>
  <c r="P231" i="1"/>
  <c r="L231" i="1"/>
  <c r="C231" i="1"/>
  <c r="T231" i="1"/>
  <c r="X230" i="1"/>
  <c r="L230" i="1"/>
  <c r="C230" i="1"/>
  <c r="T230" i="1"/>
  <c r="X229" i="1"/>
  <c r="H229" i="1"/>
  <c r="C229" i="1"/>
  <c r="P229" i="1"/>
  <c r="X228" i="1"/>
  <c r="L228" i="1"/>
  <c r="H228" i="1"/>
  <c r="C228" i="1"/>
  <c r="C227" i="1"/>
  <c r="X226" i="1"/>
  <c r="L226" i="1"/>
  <c r="C226" i="1"/>
  <c r="X225" i="1"/>
  <c r="H225" i="1"/>
  <c r="C225" i="1"/>
  <c r="X224" i="1"/>
  <c r="T224" i="1"/>
  <c r="P224" i="1"/>
  <c r="C224" i="1"/>
  <c r="T223" i="1"/>
  <c r="P223" i="1"/>
  <c r="L223" i="1"/>
  <c r="H223" i="1"/>
  <c r="C223" i="1"/>
  <c r="X222" i="1"/>
  <c r="T222" i="1"/>
  <c r="L222" i="1"/>
  <c r="H222" i="1"/>
  <c r="C222" i="1"/>
  <c r="X221" i="1"/>
  <c r="H221" i="1"/>
  <c r="C221" i="1"/>
  <c r="X220" i="1"/>
  <c r="P220" i="1"/>
  <c r="C220" i="1"/>
  <c r="T220" i="1"/>
  <c r="X219" i="1"/>
  <c r="T219" i="1"/>
  <c r="L219" i="1"/>
  <c r="H219" i="1"/>
  <c r="C219" i="1"/>
  <c r="X218" i="1"/>
  <c r="H218" i="1"/>
  <c r="C218" i="1"/>
  <c r="T218" i="1"/>
  <c r="H217" i="1"/>
  <c r="C217" i="1"/>
  <c r="X216" i="1"/>
  <c r="C216" i="1"/>
  <c r="X215" i="1"/>
  <c r="H215" i="1"/>
  <c r="C215" i="1"/>
  <c r="X214" i="1"/>
  <c r="H214" i="1"/>
  <c r="C214" i="1"/>
  <c r="C213" i="1"/>
  <c r="X212" i="1"/>
  <c r="P212" i="1"/>
  <c r="H212" i="1"/>
  <c r="C212" i="1"/>
  <c r="T212" i="1"/>
  <c r="X211" i="1"/>
  <c r="H211" i="1"/>
  <c r="C211" i="1"/>
  <c r="X210" i="1"/>
  <c r="T210" i="1"/>
  <c r="P210" i="1"/>
  <c r="H210" i="1"/>
  <c r="C210" i="1"/>
  <c r="H209" i="1"/>
  <c r="C209" i="1"/>
  <c r="X208" i="1"/>
  <c r="T208" i="1"/>
  <c r="P208" i="1"/>
  <c r="H208" i="1"/>
  <c r="C208" i="1"/>
  <c r="C207" i="1"/>
  <c r="X206" i="1"/>
  <c r="T206" i="1"/>
  <c r="H206" i="1"/>
  <c r="C206" i="1"/>
  <c r="P206" i="1"/>
  <c r="X205" i="1"/>
  <c r="C205" i="1"/>
  <c r="X204" i="1"/>
  <c r="P204" i="1"/>
  <c r="C204" i="1"/>
  <c r="T204" i="1"/>
  <c r="X203" i="1"/>
  <c r="T203" i="1"/>
  <c r="C203" i="1"/>
  <c r="X202" i="1"/>
  <c r="H202" i="1"/>
  <c r="C202" i="1"/>
  <c r="T202" i="1"/>
  <c r="C201" i="1"/>
  <c r="X200" i="1"/>
  <c r="T200" i="1"/>
  <c r="L200" i="1"/>
  <c r="H200" i="1"/>
  <c r="C200" i="1"/>
  <c r="P200" i="1"/>
  <c r="X199" i="1"/>
  <c r="T199" i="1"/>
  <c r="P199" i="1"/>
  <c r="C199" i="1"/>
  <c r="X198" i="1"/>
  <c r="T198" i="1"/>
  <c r="H198" i="1"/>
  <c r="C198" i="1"/>
  <c r="X197" i="1"/>
  <c r="T197" i="1"/>
  <c r="H197" i="1"/>
  <c r="C197" i="1"/>
  <c r="P197" i="1"/>
  <c r="X196" i="1"/>
  <c r="T196" i="1"/>
  <c r="P196" i="1"/>
  <c r="C196" i="1"/>
  <c r="X195" i="1"/>
  <c r="P195" i="1"/>
  <c r="H195" i="1"/>
  <c r="C195" i="1"/>
  <c r="T195" i="1"/>
  <c r="X194" i="1"/>
  <c r="P194" i="1"/>
  <c r="H194" i="1"/>
  <c r="C194" i="1"/>
  <c r="X193" i="1"/>
  <c r="L193" i="1"/>
  <c r="H193" i="1"/>
  <c r="C193" i="1"/>
  <c r="T192" i="1"/>
  <c r="P192" i="1"/>
  <c r="L192" i="1"/>
  <c r="C192" i="1"/>
  <c r="X191" i="1"/>
  <c r="P191" i="1"/>
  <c r="H191" i="1"/>
  <c r="C191" i="1"/>
  <c r="T191" i="1"/>
  <c r="X190" i="1"/>
  <c r="P190" i="1"/>
  <c r="H190" i="1"/>
  <c r="C190" i="1"/>
  <c r="X189" i="1"/>
  <c r="P189" i="1"/>
  <c r="C189" i="1"/>
  <c r="T188" i="1"/>
  <c r="L188" i="1"/>
  <c r="C188" i="1"/>
  <c r="X187" i="1"/>
  <c r="P187" i="1"/>
  <c r="H187" i="1"/>
  <c r="C187" i="1"/>
  <c r="X186" i="1"/>
  <c r="T186" i="1"/>
  <c r="C186" i="1"/>
  <c r="P186" i="1"/>
  <c r="X185" i="1"/>
  <c r="H185" i="1"/>
  <c r="C185" i="1"/>
  <c r="X184" i="1"/>
  <c r="L184" i="1"/>
  <c r="H184" i="1"/>
  <c r="C184" i="1"/>
  <c r="T184" i="1"/>
  <c r="X183" i="1"/>
  <c r="T183" i="1"/>
  <c r="P183" i="1"/>
  <c r="C183" i="1"/>
  <c r="X182" i="1"/>
  <c r="P182" i="1"/>
  <c r="L182" i="1"/>
  <c r="H182" i="1"/>
  <c r="C182" i="1"/>
  <c r="X181" i="1"/>
  <c r="P181" i="1"/>
  <c r="H181" i="1"/>
  <c r="C181" i="1"/>
  <c r="X180" i="1"/>
  <c r="T180" i="1"/>
  <c r="P180" i="1"/>
  <c r="H180" i="1"/>
  <c r="C180" i="1"/>
  <c r="L180" i="1"/>
  <c r="X179" i="1"/>
  <c r="H179" i="1"/>
  <c r="C179" i="1"/>
  <c r="X178" i="1"/>
  <c r="P178" i="1"/>
  <c r="C178" i="1"/>
  <c r="T178" i="1"/>
  <c r="X177" i="1"/>
  <c r="T177" i="1"/>
  <c r="C177" i="1"/>
  <c r="X176" i="1"/>
  <c r="H176" i="1"/>
  <c r="C176" i="1"/>
  <c r="P176" i="1"/>
  <c r="X175" i="1"/>
  <c r="H175" i="1"/>
  <c r="C175" i="1"/>
  <c r="X174" i="1"/>
  <c r="P174" i="1"/>
  <c r="C174" i="1"/>
  <c r="T174" i="1"/>
  <c r="X173" i="1"/>
  <c r="H173" i="1"/>
  <c r="C173" i="1"/>
  <c r="X172" i="1"/>
  <c r="T172" i="1"/>
  <c r="L172" i="1"/>
  <c r="H172" i="1"/>
  <c r="C172" i="1"/>
  <c r="P172" i="1"/>
  <c r="X171" i="1"/>
  <c r="T171" i="1"/>
  <c r="P171" i="1"/>
  <c r="C171" i="1"/>
  <c r="X170" i="1"/>
  <c r="H170" i="1"/>
  <c r="C170" i="1"/>
  <c r="P170" i="1"/>
  <c r="H169" i="1"/>
  <c r="C169" i="1"/>
  <c r="L169" i="1"/>
  <c r="X168" i="1"/>
  <c r="H168" i="1"/>
  <c r="C168" i="1"/>
  <c r="T168" i="1"/>
  <c r="X167" i="1"/>
  <c r="H167" i="1"/>
  <c r="C167" i="1"/>
  <c r="X166" i="1"/>
  <c r="T166" i="1"/>
  <c r="L166" i="1"/>
  <c r="H166" i="1"/>
  <c r="C166" i="1"/>
  <c r="P166" i="1"/>
  <c r="T165" i="1"/>
  <c r="P165" i="1"/>
  <c r="L165" i="1"/>
  <c r="C165" i="1"/>
  <c r="X164" i="1"/>
  <c r="P164" i="1"/>
  <c r="H164" i="1"/>
  <c r="C164" i="1"/>
  <c r="T164" i="1"/>
  <c r="X163" i="1"/>
  <c r="H163" i="1"/>
  <c r="C163" i="1"/>
  <c r="X162" i="1"/>
  <c r="P162" i="1"/>
  <c r="C162" i="1"/>
  <c r="T162" i="1"/>
  <c r="X161" i="1"/>
  <c r="T161" i="1"/>
  <c r="L161" i="1"/>
  <c r="C161" i="1"/>
  <c r="X160" i="1"/>
  <c r="H160" i="1"/>
  <c r="C160" i="1"/>
  <c r="P160" i="1"/>
  <c r="X159" i="1"/>
  <c r="P159" i="1"/>
  <c r="H159" i="1"/>
  <c r="C159" i="1"/>
  <c r="X158" i="1"/>
  <c r="P158" i="1"/>
  <c r="C158" i="1"/>
  <c r="T158" i="1"/>
  <c r="X157" i="1"/>
  <c r="H157" i="1"/>
  <c r="C157" i="1"/>
  <c r="X156" i="1"/>
  <c r="H156" i="1"/>
  <c r="C156" i="1"/>
  <c r="P156" i="1"/>
  <c r="X155" i="1"/>
  <c r="T155" i="1"/>
  <c r="C155" i="1"/>
  <c r="P155" i="1"/>
  <c r="X154" i="1"/>
  <c r="P154" i="1"/>
  <c r="H154" i="1"/>
  <c r="C154" i="1"/>
  <c r="X153" i="1"/>
  <c r="T153" i="1"/>
  <c r="P153" i="1"/>
  <c r="L153" i="1"/>
  <c r="H153" i="1"/>
  <c r="C153" i="1"/>
  <c r="X152" i="1"/>
  <c r="T152" i="1"/>
  <c r="P152" i="1"/>
  <c r="H152" i="1"/>
  <c r="C152" i="1"/>
  <c r="X151" i="1"/>
  <c r="P151" i="1"/>
  <c r="H151" i="1"/>
  <c r="C151" i="1"/>
  <c r="T151" i="1"/>
  <c r="X150" i="1"/>
  <c r="P150" i="1"/>
  <c r="H150" i="1"/>
  <c r="C150" i="1"/>
  <c r="X149" i="1"/>
  <c r="H149" i="1"/>
  <c r="C149" i="1"/>
  <c r="P149" i="1"/>
  <c r="X148" i="1"/>
  <c r="T148" i="1"/>
  <c r="P148" i="1"/>
  <c r="H148" i="1"/>
  <c r="C148" i="1"/>
  <c r="X147" i="1"/>
  <c r="T147" i="1"/>
  <c r="P147" i="1"/>
  <c r="H147" i="1"/>
  <c r="C147" i="1"/>
  <c r="X146" i="1"/>
  <c r="P146" i="1"/>
  <c r="H146" i="1"/>
  <c r="C146" i="1"/>
  <c r="X145" i="1"/>
  <c r="L145" i="1"/>
  <c r="H145" i="1"/>
  <c r="C145" i="1"/>
  <c r="X144" i="1"/>
  <c r="T144" i="1"/>
  <c r="P144" i="1"/>
  <c r="H144" i="1"/>
  <c r="C144" i="1"/>
  <c r="X143" i="1"/>
  <c r="T143" i="1"/>
  <c r="P143" i="1"/>
  <c r="C143" i="1"/>
  <c r="X142" i="1"/>
  <c r="H142" i="1"/>
  <c r="C142" i="1"/>
  <c r="L142" i="1"/>
  <c r="X141" i="1"/>
  <c r="L141" i="1"/>
  <c r="H141" i="1"/>
  <c r="C141" i="1"/>
  <c r="X140" i="1"/>
  <c r="H140" i="1"/>
  <c r="C140" i="1"/>
  <c r="X139" i="1"/>
  <c r="H139" i="1"/>
  <c r="C139" i="1"/>
  <c r="X138" i="1"/>
  <c r="T138" i="1"/>
  <c r="P138" i="1"/>
  <c r="L138" i="1"/>
  <c r="H138" i="1"/>
  <c r="C138" i="1"/>
  <c r="X137" i="1"/>
  <c r="P137" i="1"/>
  <c r="H137" i="1"/>
  <c r="C137" i="1"/>
  <c r="T137" i="1"/>
  <c r="X136" i="1"/>
  <c r="P136" i="1"/>
  <c r="H136" i="1"/>
  <c r="C136" i="1"/>
  <c r="X135" i="1"/>
  <c r="T135" i="1"/>
  <c r="H135" i="1"/>
  <c r="C135" i="1"/>
  <c r="P135" i="1"/>
  <c r="L134" i="1"/>
  <c r="C134" i="1"/>
  <c r="P133" i="1"/>
  <c r="C133" i="1"/>
  <c r="T133" i="1"/>
  <c r="X132" i="1"/>
  <c r="T132" i="1"/>
  <c r="P132" i="1"/>
  <c r="C132" i="1"/>
  <c r="X131" i="1"/>
  <c r="C131" i="1"/>
  <c r="L131" i="1"/>
  <c r="T130" i="1"/>
  <c r="P130" i="1"/>
  <c r="C130" i="1"/>
  <c r="X129" i="1"/>
  <c r="P129" i="1"/>
  <c r="H129" i="1"/>
  <c r="C129" i="1"/>
  <c r="L129" i="1"/>
  <c r="X128" i="1"/>
  <c r="P128" i="1"/>
  <c r="H128" i="1"/>
  <c r="C128" i="1"/>
  <c r="X127" i="1"/>
  <c r="T127" i="1"/>
  <c r="P127" i="1"/>
  <c r="H127" i="1"/>
  <c r="C127" i="1"/>
  <c r="X126" i="1"/>
  <c r="T126" i="1"/>
  <c r="P126" i="1"/>
  <c r="H126" i="1"/>
  <c r="C126" i="1"/>
  <c r="X125" i="1"/>
  <c r="T125" i="1"/>
  <c r="P125" i="1"/>
  <c r="C125" i="1"/>
  <c r="X124" i="1"/>
  <c r="P124" i="1"/>
  <c r="H124" i="1"/>
  <c r="C124" i="1"/>
  <c r="X123" i="1"/>
  <c r="H123" i="1"/>
  <c r="C123" i="1"/>
  <c r="T123" i="1"/>
  <c r="X122" i="1"/>
  <c r="P122" i="1"/>
  <c r="C122" i="1"/>
  <c r="X121" i="1"/>
  <c r="T121" i="1"/>
  <c r="P121" i="1"/>
  <c r="H121" i="1"/>
  <c r="C121" i="1"/>
  <c r="X120" i="1"/>
  <c r="H120" i="1"/>
  <c r="C120" i="1"/>
  <c r="X119" i="1"/>
  <c r="H119" i="1"/>
  <c r="C119" i="1"/>
  <c r="X118" i="1"/>
  <c r="P118" i="1"/>
  <c r="C118" i="1"/>
  <c r="X117" i="1"/>
  <c r="P117" i="1"/>
  <c r="H117" i="1"/>
  <c r="C117" i="1"/>
  <c r="X116" i="1"/>
  <c r="T116" i="1"/>
  <c r="L116" i="1"/>
  <c r="H116" i="1"/>
  <c r="C116" i="1"/>
  <c r="X115" i="1"/>
  <c r="L115" i="1"/>
  <c r="H115" i="1"/>
  <c r="C115" i="1"/>
  <c r="P115" i="1"/>
  <c r="X114" i="1"/>
  <c r="P114" i="1"/>
  <c r="L114" i="1"/>
  <c r="H114" i="1"/>
  <c r="C114" i="1"/>
  <c r="X113" i="1"/>
  <c r="C113" i="1"/>
  <c r="C112" i="1"/>
  <c r="X111" i="1"/>
  <c r="P111" i="1"/>
  <c r="H111" i="1"/>
  <c r="C111" i="1"/>
  <c r="X110" i="1"/>
  <c r="H110" i="1"/>
  <c r="C110" i="1"/>
  <c r="P110" i="1"/>
  <c r="X109" i="1"/>
  <c r="C109" i="1"/>
  <c r="L109" i="1"/>
  <c r="C108" i="1"/>
  <c r="X107" i="1"/>
  <c r="C107" i="1"/>
  <c r="X106" i="1"/>
  <c r="C106" i="1"/>
  <c r="X105" i="1"/>
  <c r="C105" i="1"/>
  <c r="C104" i="1"/>
  <c r="X103" i="1"/>
  <c r="H103" i="1"/>
  <c r="C103" i="1"/>
  <c r="X102" i="1"/>
  <c r="C102" i="1"/>
  <c r="C101" i="1"/>
  <c r="C100" i="1"/>
  <c r="X99" i="1"/>
  <c r="H99" i="1"/>
  <c r="C99" i="1"/>
  <c r="X98" i="1"/>
  <c r="C98" i="1"/>
  <c r="C97" i="1"/>
  <c r="C96" i="1"/>
  <c r="X95" i="1"/>
  <c r="H95" i="1"/>
  <c r="C95" i="1"/>
  <c r="X94" i="1"/>
  <c r="C94" i="1"/>
  <c r="X93" i="1"/>
  <c r="C93" i="1"/>
  <c r="C92" i="1"/>
  <c r="X91" i="1"/>
  <c r="H91" i="1"/>
  <c r="C91" i="1"/>
  <c r="C90" i="1"/>
  <c r="X89" i="1"/>
  <c r="C89" i="1"/>
  <c r="X88" i="1"/>
  <c r="P88" i="1"/>
  <c r="H88" i="1"/>
  <c r="C88" i="1"/>
  <c r="X87" i="1"/>
  <c r="T87" i="1"/>
  <c r="H87" i="1"/>
  <c r="C87" i="1"/>
  <c r="X86" i="1"/>
  <c r="H86" i="1"/>
  <c r="C86" i="1"/>
  <c r="X85" i="1"/>
  <c r="H85" i="1"/>
  <c r="C85" i="1"/>
  <c r="P85" i="1"/>
  <c r="X84" i="1"/>
  <c r="T84" i="1"/>
  <c r="P84" i="1"/>
  <c r="H84" i="1"/>
  <c r="C84" i="1"/>
  <c r="X83" i="1"/>
  <c r="T83" i="1"/>
  <c r="H83" i="1"/>
  <c r="C83" i="1"/>
  <c r="X82" i="1"/>
  <c r="H82" i="1"/>
  <c r="C82" i="1"/>
  <c r="X81" i="1"/>
  <c r="P81" i="1"/>
  <c r="H81" i="1"/>
  <c r="C81" i="1"/>
  <c r="T81" i="1"/>
  <c r="X80" i="1"/>
  <c r="T80" i="1"/>
  <c r="P80" i="1"/>
  <c r="H80" i="1"/>
  <c r="C80" i="1"/>
  <c r="T79" i="1"/>
  <c r="C79" i="1"/>
  <c r="X78" i="1"/>
  <c r="L78" i="1"/>
  <c r="H78" i="1"/>
  <c r="C78" i="1"/>
  <c r="T78" i="1"/>
  <c r="X77" i="1"/>
  <c r="C77" i="1"/>
  <c r="P77" i="1"/>
  <c r="X76" i="1"/>
  <c r="H76" i="1"/>
  <c r="C76" i="1"/>
  <c r="P76" i="1"/>
  <c r="X75" i="1"/>
  <c r="C75" i="1"/>
  <c r="L75" i="1"/>
  <c r="T74" i="1"/>
  <c r="L74" i="1"/>
  <c r="H74" i="1"/>
  <c r="C74" i="1"/>
  <c r="X73" i="1"/>
  <c r="H73" i="1"/>
  <c r="C73" i="1"/>
  <c r="P73" i="1"/>
  <c r="X72" i="1"/>
  <c r="H72" i="1"/>
  <c r="C72" i="1"/>
  <c r="X71" i="1"/>
  <c r="T71" i="1"/>
  <c r="P71" i="1"/>
  <c r="H71" i="1"/>
  <c r="C71" i="1"/>
  <c r="X70" i="1"/>
  <c r="P70" i="1"/>
  <c r="H70" i="1"/>
  <c r="C70" i="1"/>
  <c r="X69" i="1"/>
  <c r="L69" i="1"/>
  <c r="H69" i="1"/>
  <c r="C69" i="1"/>
  <c r="P69" i="1"/>
  <c r="X68" i="1"/>
  <c r="H68" i="1"/>
  <c r="C68" i="1"/>
  <c r="X67" i="1"/>
  <c r="T67" i="1"/>
  <c r="P67" i="1"/>
  <c r="C67" i="1"/>
  <c r="X66" i="1"/>
  <c r="T66" i="1"/>
  <c r="P66" i="1"/>
  <c r="H66" i="1"/>
  <c r="C66" i="1"/>
  <c r="X65" i="1"/>
  <c r="H65" i="1"/>
  <c r="C65" i="1"/>
  <c r="X64" i="1"/>
  <c r="P64" i="1"/>
  <c r="H64" i="1"/>
  <c r="C64" i="1"/>
  <c r="X63" i="1"/>
  <c r="T63" i="1"/>
  <c r="P63" i="1"/>
  <c r="C63" i="1"/>
  <c r="X62" i="1"/>
  <c r="P62" i="1"/>
  <c r="H62" i="1"/>
  <c r="C62" i="1"/>
  <c r="X61" i="1"/>
  <c r="T61" i="1"/>
  <c r="L61" i="1"/>
  <c r="H61" i="1"/>
  <c r="C61" i="1"/>
  <c r="P61" i="1"/>
  <c r="X60" i="1"/>
  <c r="H60" i="1"/>
  <c r="C60" i="1"/>
  <c r="X59" i="1"/>
  <c r="T59" i="1"/>
  <c r="L59" i="1"/>
  <c r="C59" i="1"/>
  <c r="X58" i="1"/>
  <c r="T58" i="1"/>
  <c r="C58" i="1"/>
  <c r="X57" i="1"/>
  <c r="T57" i="1"/>
  <c r="P57" i="1"/>
  <c r="H57" i="1"/>
  <c r="C57" i="1"/>
  <c r="L57" i="1"/>
  <c r="X56" i="1"/>
  <c r="H56" i="1"/>
  <c r="C56" i="1"/>
  <c r="X55" i="1"/>
  <c r="C55" i="1"/>
  <c r="L55" i="1"/>
  <c r="X54" i="1"/>
  <c r="P54" i="1"/>
  <c r="C54" i="1"/>
  <c r="X53" i="1"/>
  <c r="T53" i="1"/>
  <c r="P53" i="1"/>
  <c r="H53" i="1"/>
  <c r="C53" i="1"/>
  <c r="X52" i="1"/>
  <c r="T52" i="1"/>
  <c r="L52" i="1"/>
  <c r="H52" i="1"/>
  <c r="C52" i="1"/>
  <c r="X51" i="1"/>
  <c r="H51" i="1"/>
  <c r="C51" i="1"/>
  <c r="T51" i="1"/>
  <c r="X50" i="1"/>
  <c r="T50" i="1"/>
  <c r="P50" i="1"/>
  <c r="H50" i="1"/>
  <c r="C50" i="1"/>
  <c r="X49" i="1"/>
  <c r="H49" i="1"/>
  <c r="C49" i="1"/>
  <c r="P49" i="1"/>
  <c r="X48" i="1"/>
  <c r="H48" i="1"/>
  <c r="C48" i="1"/>
  <c r="X47" i="1"/>
  <c r="T47" i="1"/>
  <c r="H47" i="1"/>
  <c r="C47" i="1"/>
  <c r="X46" i="1"/>
  <c r="P46" i="1"/>
  <c r="H46" i="1"/>
  <c r="C46" i="1"/>
  <c r="X45" i="1"/>
  <c r="H45" i="1"/>
  <c r="C45" i="1"/>
  <c r="P45" i="1"/>
  <c r="X44" i="1"/>
  <c r="L44" i="1"/>
  <c r="H44" i="1"/>
  <c r="C44" i="1"/>
  <c r="X43" i="1"/>
  <c r="H43" i="1"/>
  <c r="C43" i="1"/>
  <c r="T43" i="1"/>
  <c r="X42" i="1"/>
  <c r="H42" i="1"/>
  <c r="C42" i="1"/>
  <c r="T41" i="1"/>
  <c r="H41" i="1"/>
  <c r="C41" i="1"/>
  <c r="X40" i="1"/>
  <c r="P40" i="1"/>
  <c r="H40" i="1"/>
  <c r="C40" i="1"/>
  <c r="X39" i="1"/>
  <c r="T39" i="1"/>
  <c r="L39" i="1"/>
  <c r="C39" i="1"/>
  <c r="P39" i="1"/>
  <c r="X38" i="1"/>
  <c r="P38" i="1"/>
  <c r="H38" i="1"/>
  <c r="C38" i="1"/>
  <c r="X37" i="1"/>
  <c r="P37" i="1"/>
  <c r="C37" i="1"/>
  <c r="T37" i="1"/>
  <c r="X36" i="1"/>
  <c r="H36" i="1"/>
  <c r="C36" i="1"/>
  <c r="X35" i="1"/>
  <c r="T35" i="1"/>
  <c r="C35" i="1"/>
  <c r="P35" i="1"/>
  <c r="X34" i="1"/>
  <c r="P34" i="1"/>
  <c r="H34" i="1"/>
  <c r="C34" i="1"/>
  <c r="X33" i="1"/>
  <c r="P33" i="1"/>
  <c r="C33" i="1"/>
  <c r="T33" i="1"/>
  <c r="X32" i="1"/>
  <c r="H32" i="1"/>
  <c r="C32" i="1"/>
  <c r="X31" i="1"/>
  <c r="H31" i="1"/>
  <c r="C31" i="1"/>
  <c r="X30" i="1"/>
  <c r="H30" i="1"/>
  <c r="C30" i="1"/>
  <c r="T30" i="1"/>
  <c r="X29" i="1"/>
  <c r="H29" i="1"/>
  <c r="C29" i="1"/>
  <c r="X28" i="1"/>
  <c r="P28" i="1"/>
  <c r="H28" i="1"/>
  <c r="C28" i="1"/>
  <c r="X27" i="1"/>
  <c r="H27" i="1"/>
  <c r="C27" i="1"/>
  <c r="X26" i="1"/>
  <c r="H26" i="1"/>
  <c r="C26" i="1"/>
  <c r="T26" i="1"/>
  <c r="X25" i="1"/>
  <c r="H25" i="1"/>
  <c r="C25" i="1"/>
  <c r="X24" i="1"/>
  <c r="T24" i="1"/>
  <c r="P24" i="1"/>
  <c r="H24" i="1"/>
  <c r="C24" i="1"/>
  <c r="X23" i="1"/>
  <c r="P23" i="1"/>
  <c r="H23" i="1"/>
  <c r="C23" i="1"/>
  <c r="T23" i="1"/>
  <c r="X22" i="1"/>
  <c r="H22" i="1"/>
  <c r="C22" i="1"/>
  <c r="T22" i="1"/>
  <c r="X21" i="1"/>
  <c r="T21" i="1"/>
  <c r="H21" i="1"/>
  <c r="C21" i="1"/>
  <c r="X20" i="1"/>
  <c r="P20" i="1"/>
  <c r="H20" i="1"/>
  <c r="C20" i="1"/>
  <c r="X19" i="1"/>
  <c r="P19" i="1"/>
  <c r="H19" i="1"/>
  <c r="C19" i="1"/>
  <c r="X18" i="1"/>
  <c r="H18" i="1"/>
  <c r="C18" i="1"/>
  <c r="T18" i="1"/>
  <c r="X17" i="1"/>
  <c r="H17" i="1"/>
  <c r="C17" i="1"/>
  <c r="X16" i="1"/>
  <c r="P16" i="1"/>
  <c r="H16" i="1"/>
  <c r="C16" i="1"/>
  <c r="X15" i="1"/>
  <c r="P15" i="1"/>
  <c r="H15" i="1"/>
  <c r="C15" i="1"/>
  <c r="T15" i="1"/>
  <c r="X14" i="1"/>
  <c r="H14" i="1"/>
  <c r="C14" i="1"/>
  <c r="X13" i="1"/>
  <c r="H13" i="1"/>
  <c r="C13" i="1"/>
  <c r="P13" i="1"/>
  <c r="X12" i="1"/>
  <c r="T12" i="1"/>
  <c r="P12" i="1"/>
  <c r="C12" i="1"/>
  <c r="X11" i="1"/>
  <c r="T11" i="1"/>
  <c r="H11" i="1"/>
  <c r="C11" i="1"/>
  <c r="X10" i="1"/>
  <c r="T10" i="1"/>
  <c r="P10" i="1"/>
  <c r="H10" i="1"/>
  <c r="C10" i="1"/>
  <c r="X9" i="1"/>
  <c r="T9" i="1"/>
  <c r="P9" i="1"/>
  <c r="L9" i="1"/>
  <c r="H9" i="1"/>
  <c r="C9" i="1"/>
  <c r="X8" i="1"/>
  <c r="R6" i="1"/>
  <c r="P8" i="1"/>
  <c r="N6" i="1"/>
  <c r="J6" i="1"/>
  <c r="H8" i="1"/>
  <c r="AF6" i="1"/>
  <c r="Y57" i="1"/>
  <c r="AB219" i="1" l="1"/>
  <c r="AB153" i="1"/>
  <c r="AH6" i="1"/>
  <c r="Y34" i="1"/>
  <c r="AB78" i="1"/>
  <c r="X252" i="1"/>
  <c r="Q38" i="1"/>
  <c r="Y9" i="1"/>
  <c r="Y17" i="1"/>
  <c r="Y43" i="1"/>
  <c r="M52" i="1"/>
  <c r="Q76" i="1"/>
  <c r="U10" i="1"/>
  <c r="U11" i="1"/>
  <c r="U12" i="1"/>
  <c r="Q40" i="1"/>
  <c r="M57" i="1"/>
  <c r="Y11" i="1"/>
  <c r="Y40" i="1"/>
  <c r="I40" i="1"/>
  <c r="U15" i="1"/>
  <c r="M9" i="1"/>
  <c r="Q13" i="1"/>
  <c r="Y27" i="1"/>
  <c r="Y56" i="1"/>
  <c r="I8" i="1"/>
  <c r="Q9" i="1"/>
  <c r="Y20" i="1"/>
  <c r="U23" i="1"/>
  <c r="Y32" i="1"/>
  <c r="Q37" i="1"/>
  <c r="AB9" i="1"/>
  <c r="I9" i="1"/>
  <c r="Y8" i="1"/>
  <c r="I10" i="1"/>
  <c r="U35" i="1"/>
  <c r="Q223" i="1"/>
  <c r="Q212" i="1"/>
  <c r="Q187" i="1"/>
  <c r="Q200" i="1"/>
  <c r="Q180" i="1"/>
  <c r="Q181" i="1"/>
  <c r="Q143" i="1"/>
  <c r="Q117" i="1"/>
  <c r="Q165" i="1"/>
  <c r="Q125" i="1"/>
  <c r="Q115" i="1"/>
  <c r="Q62" i="1"/>
  <c r="Q53" i="1"/>
  <c r="Q8" i="1"/>
  <c r="Q10" i="1"/>
  <c r="I11" i="1"/>
  <c r="Q12" i="1"/>
  <c r="Y13" i="1"/>
  <c r="P14" i="1"/>
  <c r="Q14" i="1" s="1"/>
  <c r="I16" i="1"/>
  <c r="U18" i="1"/>
  <c r="U21" i="1"/>
  <c r="U22" i="1"/>
  <c r="Q24" i="1"/>
  <c r="I29" i="1"/>
  <c r="I30" i="1"/>
  <c r="P31" i="1"/>
  <c r="Q31" i="1" s="1"/>
  <c r="Y33" i="1"/>
  <c r="Q35" i="1"/>
  <c r="P36" i="1"/>
  <c r="Q36" i="1" s="1"/>
  <c r="L42" i="1"/>
  <c r="M42" i="1" s="1"/>
  <c r="Y42" i="1"/>
  <c r="I51" i="1"/>
  <c r="Y53" i="1"/>
  <c r="H54" i="1"/>
  <c r="Q57" i="1"/>
  <c r="M69" i="1"/>
  <c r="Q70" i="1"/>
  <c r="T14" i="1"/>
  <c r="U14" i="1" s="1"/>
  <c r="I17" i="1"/>
  <c r="I18" i="1"/>
  <c r="Q19" i="1"/>
  <c r="I22" i="1"/>
  <c r="T25" i="1"/>
  <c r="U25" i="1" s="1"/>
  <c r="I27" i="1"/>
  <c r="Q28" i="1"/>
  <c r="I32" i="1"/>
  <c r="H33" i="1"/>
  <c r="U37" i="1"/>
  <c r="M39" i="1"/>
  <c r="I41" i="1"/>
  <c r="I42" i="1"/>
  <c r="Q46" i="1"/>
  <c r="M55" i="1"/>
  <c r="U59" i="1"/>
  <c r="Q61" i="1"/>
  <c r="U63" i="1"/>
  <c r="Q69" i="1"/>
  <c r="M74" i="1"/>
  <c r="U152" i="1"/>
  <c r="U47" i="1"/>
  <c r="I20" i="1"/>
  <c r="F6" i="1"/>
  <c r="V6" i="1"/>
  <c r="H12" i="1"/>
  <c r="Y14" i="1"/>
  <c r="I15" i="1"/>
  <c r="Y15" i="1"/>
  <c r="Q16" i="1"/>
  <c r="L17" i="1"/>
  <c r="M17" i="1" s="1"/>
  <c r="Y21" i="1"/>
  <c r="Q23" i="1"/>
  <c r="Y26" i="1"/>
  <c r="T28" i="1"/>
  <c r="U28" i="1" s="1"/>
  <c r="Y31" i="1"/>
  <c r="Y35" i="1"/>
  <c r="T38" i="1"/>
  <c r="U38" i="1" s="1"/>
  <c r="M44" i="1"/>
  <c r="AB44" i="1"/>
  <c r="Y47" i="1"/>
  <c r="I49" i="1"/>
  <c r="Q54" i="1"/>
  <c r="Q67" i="1"/>
  <c r="I73" i="1"/>
  <c r="I50" i="1"/>
  <c r="T8" i="1"/>
  <c r="G6" i="1"/>
  <c r="W6" i="1"/>
  <c r="L8" i="1"/>
  <c r="L12" i="1"/>
  <c r="M12" i="1" s="1"/>
  <c r="I14" i="1"/>
  <c r="T16" i="1"/>
  <c r="U16" i="1" s="1"/>
  <c r="I21" i="1"/>
  <c r="Y24" i="1"/>
  <c r="U26" i="1"/>
  <c r="T29" i="1"/>
  <c r="U29" i="1" s="1"/>
  <c r="I31" i="1"/>
  <c r="P32" i="1"/>
  <c r="Q32" i="1" s="1"/>
  <c r="Y37" i="1"/>
  <c r="Q39" i="1"/>
  <c r="Q45" i="1"/>
  <c r="I47" i="1"/>
  <c r="I48" i="1"/>
  <c r="Q50" i="1"/>
  <c r="U52" i="1"/>
  <c r="I56" i="1"/>
  <c r="U58" i="1"/>
  <c r="U61" i="1"/>
  <c r="M75" i="1"/>
  <c r="U9" i="1"/>
  <c r="Y10" i="1"/>
  <c r="Y12" i="1"/>
  <c r="I13" i="1"/>
  <c r="Y19" i="1"/>
  <c r="Q20" i="1"/>
  <c r="Y25" i="1"/>
  <c r="Y30" i="1"/>
  <c r="Q33" i="1"/>
  <c r="Q34" i="1"/>
  <c r="Y36" i="1"/>
  <c r="H37" i="1"/>
  <c r="I38" i="1"/>
  <c r="AB38" i="1"/>
  <c r="Y38" i="1"/>
  <c r="U39" i="1"/>
  <c r="Y46" i="1"/>
  <c r="U51" i="1"/>
  <c r="Y51" i="1"/>
  <c r="AB57" i="1"/>
  <c r="I57" i="1"/>
  <c r="Y58" i="1"/>
  <c r="H59" i="1"/>
  <c r="Q66" i="1"/>
  <c r="U24" i="1"/>
  <c r="I43" i="1"/>
  <c r="P42" i="1"/>
  <c r="Q42" i="1" s="1"/>
  <c r="Q49" i="1"/>
  <c r="Y54" i="1"/>
  <c r="I68" i="1"/>
  <c r="Q73" i="1"/>
  <c r="Q88" i="1"/>
  <c r="I34" i="1"/>
  <c r="Y269" i="1"/>
  <c r="Y235" i="1"/>
  <c r="Y249" i="1"/>
  <c r="Y228" i="1"/>
  <c r="Y232" i="1"/>
  <c r="Y216" i="1"/>
  <c r="Y215" i="1"/>
  <c r="Y230" i="1"/>
  <c r="Y212" i="1"/>
  <c r="Y193" i="1"/>
  <c r="Y183" i="1"/>
  <c r="Y198" i="1"/>
  <c r="Y182" i="1"/>
  <c r="Y187" i="1"/>
  <c r="Y200" i="1"/>
  <c r="Y171" i="1"/>
  <c r="Y181" i="1"/>
  <c r="Y154" i="1"/>
  <c r="Y210" i="1"/>
  <c r="Y211" i="1"/>
  <c r="Y159" i="1"/>
  <c r="Y170" i="1"/>
  <c r="Y135" i="1"/>
  <c r="Y143" i="1"/>
  <c r="Y123" i="1"/>
  <c r="Y116" i="1"/>
  <c r="Y49" i="1"/>
  <c r="Y39" i="1"/>
  <c r="Y70" i="1"/>
  <c r="Y45" i="1"/>
  <c r="Y66" i="1"/>
  <c r="Y62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35" i="1"/>
  <c r="I210" i="1"/>
  <c r="I208" i="1"/>
  <c r="I198" i="1"/>
  <c r="I185" i="1"/>
  <c r="I206" i="1"/>
  <c r="I176" i="1"/>
  <c r="I170" i="1"/>
  <c r="I116" i="1"/>
  <c r="I70" i="1"/>
  <c r="I53" i="1"/>
  <c r="I66" i="1"/>
  <c r="I45" i="1"/>
  <c r="L13" i="1"/>
  <c r="M13" i="1" s="1"/>
  <c r="Y16" i="1"/>
  <c r="T17" i="1"/>
  <c r="U17" i="1" s="1"/>
  <c r="I19" i="1"/>
  <c r="T20" i="1"/>
  <c r="U20" i="1" s="1"/>
  <c r="I25" i="1"/>
  <c r="I26" i="1"/>
  <c r="P27" i="1"/>
  <c r="Q27" i="1" s="1"/>
  <c r="Y28" i="1"/>
  <c r="U30" i="1"/>
  <c r="U33" i="1"/>
  <c r="L35" i="1"/>
  <c r="M35" i="1" s="1"/>
  <c r="I36" i="1"/>
  <c r="M269" i="1"/>
  <c r="M268" i="1"/>
  <c r="M267" i="1"/>
  <c r="M266" i="1"/>
  <c r="M265" i="1"/>
  <c r="M264" i="1"/>
  <c r="M263" i="1"/>
  <c r="M262" i="1"/>
  <c r="M259" i="1"/>
  <c r="M255" i="1"/>
  <c r="M260" i="1"/>
  <c r="M256" i="1"/>
  <c r="M261" i="1"/>
  <c r="M257" i="1"/>
  <c r="M258" i="1"/>
  <c r="M231" i="1"/>
  <c r="L14" i="1"/>
  <c r="M14" i="1" s="1"/>
  <c r="Q15" i="1"/>
  <c r="Y18" i="1"/>
  <c r="Y22" i="1"/>
  <c r="I23" i="1"/>
  <c r="Y23" i="1"/>
  <c r="L28" i="1"/>
  <c r="Y29" i="1"/>
  <c r="T34" i="1"/>
  <c r="U34" i="1" s="1"/>
  <c r="U41" i="1"/>
  <c r="T42" i="1"/>
  <c r="U42" i="1" s="1"/>
  <c r="U43" i="1"/>
  <c r="Y44" i="1"/>
  <c r="I46" i="1"/>
  <c r="Y50" i="1"/>
  <c r="M59" i="1"/>
  <c r="P65" i="1"/>
  <c r="Q65" i="1" s="1"/>
  <c r="L65" i="1"/>
  <c r="M65" i="1" s="1"/>
  <c r="T65" i="1"/>
  <c r="U65" i="1" s="1"/>
  <c r="U66" i="1"/>
  <c r="L15" i="1"/>
  <c r="P17" i="1"/>
  <c r="Q17" i="1" s="1"/>
  <c r="L19" i="1"/>
  <c r="T19" i="1"/>
  <c r="U19" i="1" s="1"/>
  <c r="P21" i="1"/>
  <c r="Q21" i="1" s="1"/>
  <c r="L23" i="1"/>
  <c r="I24" i="1"/>
  <c r="P25" i="1"/>
  <c r="Q25" i="1" s="1"/>
  <c r="L27" i="1"/>
  <c r="M27" i="1" s="1"/>
  <c r="T27" i="1"/>
  <c r="U27" i="1" s="1"/>
  <c r="I28" i="1"/>
  <c r="P29" i="1"/>
  <c r="Q29" i="1" s="1"/>
  <c r="L31" i="1"/>
  <c r="T31" i="1"/>
  <c r="U31" i="1" s="1"/>
  <c r="I44" i="1"/>
  <c r="T48" i="1"/>
  <c r="U48" i="1" s="1"/>
  <c r="P55" i="1"/>
  <c r="Q55" i="1" s="1"/>
  <c r="T60" i="1"/>
  <c r="U60" i="1" s="1"/>
  <c r="Y68" i="1"/>
  <c r="Y69" i="1"/>
  <c r="I72" i="1"/>
  <c r="I76" i="1"/>
  <c r="Y77" i="1"/>
  <c r="I81" i="1"/>
  <c r="Q85" i="1"/>
  <c r="Y103" i="1"/>
  <c r="M115" i="1"/>
  <c r="L16" i="1"/>
  <c r="P18" i="1"/>
  <c r="Q18" i="1" s="1"/>
  <c r="L20" i="1"/>
  <c r="P22" i="1"/>
  <c r="Q22" i="1" s="1"/>
  <c r="L24" i="1"/>
  <c r="P26" i="1"/>
  <c r="Q26" i="1" s="1"/>
  <c r="P30" i="1"/>
  <c r="Q30" i="1" s="1"/>
  <c r="L41" i="1"/>
  <c r="Y48" i="1"/>
  <c r="I52" i="1"/>
  <c r="H55" i="1"/>
  <c r="T55" i="1"/>
  <c r="U55" i="1" s="1"/>
  <c r="L56" i="1"/>
  <c r="I60" i="1"/>
  <c r="I62" i="1"/>
  <c r="M78" i="1"/>
  <c r="U84" i="1"/>
  <c r="I86" i="1"/>
  <c r="M114" i="1"/>
  <c r="Q128" i="1"/>
  <c r="L32" i="1"/>
  <c r="T32" i="1"/>
  <c r="U32" i="1" s="1"/>
  <c r="L36" i="1"/>
  <c r="T36" i="1"/>
  <c r="U36" i="1" s="1"/>
  <c r="L40" i="1"/>
  <c r="T40" i="1"/>
  <c r="U40" i="1" s="1"/>
  <c r="Y52" i="1"/>
  <c r="L54" i="1"/>
  <c r="M54" i="1" s="1"/>
  <c r="Y60" i="1"/>
  <c r="AB61" i="1"/>
  <c r="I61" i="1"/>
  <c r="H63" i="1"/>
  <c r="Y63" i="1"/>
  <c r="Q64" i="1"/>
  <c r="U67" i="1"/>
  <c r="T70" i="1"/>
  <c r="U70" i="1" s="1"/>
  <c r="Q71" i="1"/>
  <c r="Y83" i="1"/>
  <c r="P98" i="1"/>
  <c r="Q98" i="1" s="1"/>
  <c r="T98" i="1"/>
  <c r="U98" i="1" s="1"/>
  <c r="U125" i="1"/>
  <c r="L21" i="1"/>
  <c r="L25" i="1"/>
  <c r="L29" i="1"/>
  <c r="X41" i="1"/>
  <c r="Y41" i="1" s="1"/>
  <c r="T46" i="1"/>
  <c r="U46" i="1" s="1"/>
  <c r="L48" i="1"/>
  <c r="P56" i="1"/>
  <c r="Q56" i="1" s="1"/>
  <c r="P58" i="1"/>
  <c r="Q58" i="1" s="1"/>
  <c r="Y59" i="1"/>
  <c r="L60" i="1"/>
  <c r="M60" i="1" s="1"/>
  <c r="Y61" i="1"/>
  <c r="U81" i="1"/>
  <c r="Y111" i="1"/>
  <c r="Y117" i="1"/>
  <c r="Y118" i="1"/>
  <c r="L33" i="1"/>
  <c r="M33" i="1" s="1"/>
  <c r="L37" i="1"/>
  <c r="M37" i="1" s="1"/>
  <c r="P41" i="1"/>
  <c r="Q41" i="1" s="1"/>
  <c r="P44" i="1"/>
  <c r="Q44" i="1" s="1"/>
  <c r="U50" i="1"/>
  <c r="U53" i="1"/>
  <c r="U57" i="1"/>
  <c r="M61" i="1"/>
  <c r="AB65" i="1"/>
  <c r="I65" i="1"/>
  <c r="H67" i="1"/>
  <c r="Y67" i="1"/>
  <c r="P68" i="1"/>
  <c r="Q68" i="1" s="1"/>
  <c r="T69" i="1"/>
  <c r="U69" i="1" s="1"/>
  <c r="U71" i="1"/>
  <c r="U74" i="1"/>
  <c r="Y75" i="1"/>
  <c r="U78" i="1"/>
  <c r="U79" i="1"/>
  <c r="I83" i="1"/>
  <c r="Y95" i="1"/>
  <c r="T106" i="1"/>
  <c r="U106" i="1" s="1"/>
  <c r="L18" i="1"/>
  <c r="M18" i="1" s="1"/>
  <c r="L22" i="1"/>
  <c r="M22" i="1" s="1"/>
  <c r="L26" i="1"/>
  <c r="M26" i="1" s="1"/>
  <c r="L30" i="1"/>
  <c r="M30" i="1" s="1"/>
  <c r="H35" i="1"/>
  <c r="H39" i="1"/>
  <c r="P48" i="1"/>
  <c r="Q48" i="1" s="1"/>
  <c r="Y55" i="1"/>
  <c r="Y64" i="1"/>
  <c r="Y65" i="1"/>
  <c r="Y72" i="1"/>
  <c r="Y73" i="1"/>
  <c r="AB74" i="1"/>
  <c r="I74" i="1"/>
  <c r="Q77" i="1"/>
  <c r="Y78" i="1"/>
  <c r="U80" i="1"/>
  <c r="Y87" i="1"/>
  <c r="H102" i="1"/>
  <c r="P106" i="1"/>
  <c r="Q106" i="1" s="1"/>
  <c r="M109" i="1"/>
  <c r="L11" i="1"/>
  <c r="L34" i="1"/>
  <c r="L38" i="1"/>
  <c r="M38" i="1" s="1"/>
  <c r="T44" i="1"/>
  <c r="U44" i="1" s="1"/>
  <c r="P52" i="1"/>
  <c r="Q52" i="1" s="1"/>
  <c r="AB52" i="1"/>
  <c r="T54" i="1"/>
  <c r="U54" i="1" s="1"/>
  <c r="T56" i="1"/>
  <c r="U56" i="1" s="1"/>
  <c r="H58" i="1"/>
  <c r="P59" i="1"/>
  <c r="Q59" i="1" s="1"/>
  <c r="P60" i="1"/>
  <c r="Q60" i="1" s="1"/>
  <c r="T62" i="1"/>
  <c r="U62" i="1" s="1"/>
  <c r="Q63" i="1"/>
  <c r="AB64" i="1"/>
  <c r="I64" i="1"/>
  <c r="AB69" i="1"/>
  <c r="I69" i="1"/>
  <c r="I71" i="1"/>
  <c r="Y71" i="1"/>
  <c r="Y76" i="1"/>
  <c r="I78" i="1"/>
  <c r="Y82" i="1"/>
  <c r="I87" i="1"/>
  <c r="T90" i="1"/>
  <c r="U90" i="1" s="1"/>
  <c r="L63" i="1"/>
  <c r="M63" i="1" s="1"/>
  <c r="L67" i="1"/>
  <c r="M67" i="1" s="1"/>
  <c r="L71" i="1"/>
  <c r="L72" i="1"/>
  <c r="P74" i="1"/>
  <c r="Q74" i="1" s="1"/>
  <c r="X79" i="1"/>
  <c r="Y79" i="1" s="1"/>
  <c r="Q84" i="1"/>
  <c r="L89" i="1"/>
  <c r="M89" i="1" s="1"/>
  <c r="T89" i="1"/>
  <c r="U89" i="1" s="1"/>
  <c r="Y94" i="1"/>
  <c r="L97" i="1"/>
  <c r="M97" i="1" s="1"/>
  <c r="T97" i="1"/>
  <c r="U97" i="1" s="1"/>
  <c r="Y102" i="1"/>
  <c r="T105" i="1"/>
  <c r="U105" i="1" s="1"/>
  <c r="Q110" i="1"/>
  <c r="I114" i="1"/>
  <c r="Y115" i="1"/>
  <c r="L64" i="1"/>
  <c r="M64" i="1" s="1"/>
  <c r="T64" i="1"/>
  <c r="U64" i="1" s="1"/>
  <c r="L68" i="1"/>
  <c r="T68" i="1"/>
  <c r="U68" i="1" s="1"/>
  <c r="P75" i="1"/>
  <c r="Q75" i="1" s="1"/>
  <c r="I80" i="1"/>
  <c r="Y80" i="1"/>
  <c r="I82" i="1"/>
  <c r="Y86" i="1"/>
  <c r="P91" i="1"/>
  <c r="Q91" i="1" s="1"/>
  <c r="I95" i="1"/>
  <c r="P99" i="1"/>
  <c r="Q99" i="1" s="1"/>
  <c r="L102" i="1"/>
  <c r="M102" i="1" s="1"/>
  <c r="I103" i="1"/>
  <c r="P107" i="1"/>
  <c r="Q107" i="1" s="1"/>
  <c r="Y110" i="1"/>
  <c r="U132" i="1"/>
  <c r="P43" i="1"/>
  <c r="Q43" i="1" s="1"/>
  <c r="L45" i="1"/>
  <c r="T45" i="1"/>
  <c r="U45" i="1" s="1"/>
  <c r="P47" i="1"/>
  <c r="Q47" i="1" s="1"/>
  <c r="L49" i="1"/>
  <c r="T49" i="1"/>
  <c r="U49" i="1" s="1"/>
  <c r="P51" i="1"/>
  <c r="Q51" i="1" s="1"/>
  <c r="L53" i="1"/>
  <c r="P72" i="1"/>
  <c r="Q72" i="1" s="1"/>
  <c r="L73" i="1"/>
  <c r="M73" i="1" s="1"/>
  <c r="T73" i="1"/>
  <c r="U73" i="1" s="1"/>
  <c r="H75" i="1"/>
  <c r="T76" i="1"/>
  <c r="U76" i="1" s="1"/>
  <c r="P79" i="1"/>
  <c r="Q79" i="1" s="1"/>
  <c r="Y81" i="1"/>
  <c r="I85" i="1"/>
  <c r="Y89" i="1"/>
  <c r="T91" i="1"/>
  <c r="U91" i="1" s="1"/>
  <c r="L92" i="1"/>
  <c r="M92" i="1" s="1"/>
  <c r="T92" i="1"/>
  <c r="U92" i="1" s="1"/>
  <c r="T99" i="1"/>
  <c r="U99" i="1" s="1"/>
  <c r="L100" i="1"/>
  <c r="M100" i="1" s="1"/>
  <c r="T100" i="1"/>
  <c r="U100" i="1" s="1"/>
  <c r="Y105" i="1"/>
  <c r="Y109" i="1"/>
  <c r="Q114" i="1"/>
  <c r="L120" i="1"/>
  <c r="M120" i="1" s="1"/>
  <c r="T120" i="1"/>
  <c r="U120" i="1" s="1"/>
  <c r="Y121" i="1"/>
  <c r="L76" i="1"/>
  <c r="U83" i="1"/>
  <c r="I84" i="1"/>
  <c r="Y84" i="1"/>
  <c r="Y85" i="1"/>
  <c r="Y88" i="1"/>
  <c r="L93" i="1"/>
  <c r="M93" i="1" s="1"/>
  <c r="T93" i="1"/>
  <c r="U93" i="1" s="1"/>
  <c r="P93" i="1"/>
  <c r="Q93" i="1" s="1"/>
  <c r="Y98" i="1"/>
  <c r="L101" i="1"/>
  <c r="M101" i="1" s="1"/>
  <c r="T101" i="1"/>
  <c r="U101" i="1" s="1"/>
  <c r="Y106" i="1"/>
  <c r="I110" i="1"/>
  <c r="I121" i="1"/>
  <c r="H122" i="1"/>
  <c r="Y128" i="1"/>
  <c r="AB129" i="1"/>
  <c r="I129" i="1"/>
  <c r="Y129" i="1"/>
  <c r="L46" i="1"/>
  <c r="L50" i="1"/>
  <c r="H77" i="1"/>
  <c r="U87" i="1"/>
  <c r="I88" i="1"/>
  <c r="Y91" i="1"/>
  <c r="L94" i="1"/>
  <c r="M94" i="1" s="1"/>
  <c r="T94" i="1"/>
  <c r="U94" i="1" s="1"/>
  <c r="H98" i="1"/>
  <c r="Y99" i="1"/>
  <c r="P102" i="1"/>
  <c r="Q102" i="1" s="1"/>
  <c r="T102" i="1"/>
  <c r="U102" i="1" s="1"/>
  <c r="H106" i="1"/>
  <c r="Y107" i="1"/>
  <c r="Y137" i="1"/>
  <c r="L58" i="1"/>
  <c r="M58" i="1" s="1"/>
  <c r="L62" i="1"/>
  <c r="L66" i="1"/>
  <c r="L70" i="1"/>
  <c r="T72" i="1"/>
  <c r="U72" i="1" s="1"/>
  <c r="T75" i="1"/>
  <c r="U75" i="1" s="1"/>
  <c r="T77" i="1"/>
  <c r="U77" i="1" s="1"/>
  <c r="H79" i="1"/>
  <c r="Q80" i="1"/>
  <c r="Q81" i="1"/>
  <c r="T82" i="1"/>
  <c r="U82" i="1" s="1"/>
  <c r="L90" i="1"/>
  <c r="M90" i="1" s="1"/>
  <c r="I91" i="1"/>
  <c r="T95" i="1"/>
  <c r="U95" i="1" s="1"/>
  <c r="P95" i="1"/>
  <c r="Q95" i="1" s="1"/>
  <c r="L98" i="1"/>
  <c r="M98" i="1" s="1"/>
  <c r="I99" i="1"/>
  <c r="P103" i="1"/>
  <c r="Q103" i="1" s="1"/>
  <c r="L106" i="1"/>
  <c r="M106" i="1" s="1"/>
  <c r="Q111" i="1"/>
  <c r="L43" i="1"/>
  <c r="M43" i="1" s="1"/>
  <c r="L47" i="1"/>
  <c r="M47" i="1" s="1"/>
  <c r="L51" i="1"/>
  <c r="M51" i="1" s="1"/>
  <c r="X74" i="1"/>
  <c r="Y74" i="1" s="1"/>
  <c r="L77" i="1"/>
  <c r="M77" i="1" s="1"/>
  <c r="P78" i="1"/>
  <c r="Q78" i="1" s="1"/>
  <c r="T86" i="1"/>
  <c r="U86" i="1" s="1"/>
  <c r="Y93" i="1"/>
  <c r="L96" i="1"/>
  <c r="M96" i="1" s="1"/>
  <c r="T96" i="1"/>
  <c r="U96" i="1" s="1"/>
  <c r="T103" i="1"/>
  <c r="U103" i="1" s="1"/>
  <c r="L104" i="1"/>
  <c r="M104" i="1" s="1"/>
  <c r="T104" i="1"/>
  <c r="U104" i="1" s="1"/>
  <c r="Y113" i="1"/>
  <c r="Y114" i="1"/>
  <c r="Q121" i="1"/>
  <c r="U123" i="1"/>
  <c r="I124" i="1"/>
  <c r="L80" i="1"/>
  <c r="P82" i="1"/>
  <c r="Q82" i="1" s="1"/>
  <c r="L84" i="1"/>
  <c r="P86" i="1"/>
  <c r="Q86" i="1" s="1"/>
  <c r="L88" i="1"/>
  <c r="M88" i="1" s="1"/>
  <c r="T88" i="1"/>
  <c r="U88" i="1" s="1"/>
  <c r="P89" i="1"/>
  <c r="Q89" i="1" s="1"/>
  <c r="P97" i="1"/>
  <c r="Q97" i="1" s="1"/>
  <c r="P101" i="1"/>
  <c r="Q101" i="1" s="1"/>
  <c r="P105" i="1"/>
  <c r="Q105" i="1" s="1"/>
  <c r="T108" i="1"/>
  <c r="U108" i="1" s="1"/>
  <c r="P109" i="1"/>
  <c r="Q109" i="1" s="1"/>
  <c r="T110" i="1"/>
  <c r="U110" i="1" s="1"/>
  <c r="T112" i="1"/>
  <c r="U112" i="1" s="1"/>
  <c r="P113" i="1"/>
  <c r="Q113" i="1" s="1"/>
  <c r="T114" i="1"/>
  <c r="U114" i="1" s="1"/>
  <c r="P116" i="1"/>
  <c r="Q116" i="1" s="1"/>
  <c r="P120" i="1"/>
  <c r="Q120" i="1" s="1"/>
  <c r="I123" i="1"/>
  <c r="Y124" i="1"/>
  <c r="I126" i="1"/>
  <c r="Y127" i="1"/>
  <c r="Q132" i="1"/>
  <c r="U137" i="1"/>
  <c r="L81" i="1"/>
  <c r="P83" i="1"/>
  <c r="Q83" i="1" s="1"/>
  <c r="L85" i="1"/>
  <c r="T85" i="1"/>
  <c r="U85" i="1" s="1"/>
  <c r="P87" i="1"/>
  <c r="Q87" i="1" s="1"/>
  <c r="H89" i="1"/>
  <c r="X90" i="1"/>
  <c r="Y90" i="1" s="1"/>
  <c r="X92" i="1"/>
  <c r="Y92" i="1" s="1"/>
  <c r="H93" i="1"/>
  <c r="X96" i="1"/>
  <c r="Y96" i="1" s="1"/>
  <c r="H97" i="1"/>
  <c r="X100" i="1"/>
  <c r="Y100" i="1" s="1"/>
  <c r="H101" i="1"/>
  <c r="X104" i="1"/>
  <c r="Y104" i="1" s="1"/>
  <c r="H105" i="1"/>
  <c r="H107" i="1"/>
  <c r="L108" i="1"/>
  <c r="M108" i="1" s="1"/>
  <c r="X108" i="1"/>
  <c r="Y108" i="1" s="1"/>
  <c r="H109" i="1"/>
  <c r="L110" i="1"/>
  <c r="L112" i="1"/>
  <c r="M112" i="1" s="1"/>
  <c r="X112" i="1"/>
  <c r="Y112" i="1" s="1"/>
  <c r="H113" i="1"/>
  <c r="AB115" i="1"/>
  <c r="T115" i="1"/>
  <c r="U115" i="1" s="1"/>
  <c r="I117" i="1"/>
  <c r="I119" i="1"/>
  <c r="Y119" i="1"/>
  <c r="Q126" i="1"/>
  <c r="M131" i="1"/>
  <c r="U133" i="1"/>
  <c r="Y136" i="1"/>
  <c r="T107" i="1"/>
  <c r="U107" i="1" s="1"/>
  <c r="T111" i="1"/>
  <c r="U111" i="1" s="1"/>
  <c r="AB116" i="1"/>
  <c r="U116" i="1"/>
  <c r="H118" i="1"/>
  <c r="Y120" i="1"/>
  <c r="I128" i="1"/>
  <c r="Q130" i="1"/>
  <c r="L82" i="1"/>
  <c r="L86" i="1"/>
  <c r="P90" i="1"/>
  <c r="Q90" i="1" s="1"/>
  <c r="P92" i="1"/>
  <c r="Q92" i="1" s="1"/>
  <c r="P94" i="1"/>
  <c r="Q94" i="1" s="1"/>
  <c r="P96" i="1"/>
  <c r="Q96" i="1" s="1"/>
  <c r="P100" i="1"/>
  <c r="Q100" i="1" s="1"/>
  <c r="P104" i="1"/>
  <c r="Q104" i="1" s="1"/>
  <c r="P108" i="1"/>
  <c r="Q108" i="1" s="1"/>
  <c r="T109" i="1"/>
  <c r="U109" i="1" s="1"/>
  <c r="I111" i="1"/>
  <c r="P112" i="1"/>
  <c r="Q112" i="1" s="1"/>
  <c r="T113" i="1"/>
  <c r="U113" i="1" s="1"/>
  <c r="I115" i="1"/>
  <c r="I120" i="1"/>
  <c r="Q122" i="1"/>
  <c r="L124" i="1"/>
  <c r="M124" i="1" s="1"/>
  <c r="Y125" i="1"/>
  <c r="Y131" i="1"/>
  <c r="Y132" i="1"/>
  <c r="Q144" i="1"/>
  <c r="Q164" i="1"/>
  <c r="L79" i="1"/>
  <c r="M79" i="1" s="1"/>
  <c r="L91" i="1"/>
  <c r="M91" i="1" s="1"/>
  <c r="L95" i="1"/>
  <c r="M95" i="1" s="1"/>
  <c r="L99" i="1"/>
  <c r="M99" i="1" s="1"/>
  <c r="L103" i="1"/>
  <c r="M103" i="1" s="1"/>
  <c r="L105" i="1"/>
  <c r="M105" i="1" s="1"/>
  <c r="L107" i="1"/>
  <c r="M107" i="1" s="1"/>
  <c r="L111" i="1"/>
  <c r="M111" i="1" s="1"/>
  <c r="L113" i="1"/>
  <c r="M113" i="1" s="1"/>
  <c r="U121" i="1"/>
  <c r="T122" i="1"/>
  <c r="U122" i="1" s="1"/>
  <c r="Q124" i="1"/>
  <c r="U126" i="1"/>
  <c r="Q127" i="1"/>
  <c r="Q129" i="1"/>
  <c r="U130" i="1"/>
  <c r="M134" i="1"/>
  <c r="Q135" i="1"/>
  <c r="U138" i="1"/>
  <c r="L83" i="1"/>
  <c r="L87" i="1"/>
  <c r="M87" i="1" s="1"/>
  <c r="H90" i="1"/>
  <c r="H92" i="1"/>
  <c r="H94" i="1"/>
  <c r="H96" i="1"/>
  <c r="X97" i="1"/>
  <c r="Y97" i="1" s="1"/>
  <c r="H100" i="1"/>
  <c r="X101" i="1"/>
  <c r="Y101" i="1" s="1"/>
  <c r="H104" i="1"/>
  <c r="H108" i="1"/>
  <c r="H112" i="1"/>
  <c r="Q118" i="1"/>
  <c r="Y126" i="1"/>
  <c r="U127" i="1"/>
  <c r="H131" i="1"/>
  <c r="U135" i="1"/>
  <c r="AB114" i="1"/>
  <c r="M116" i="1"/>
  <c r="T117" i="1"/>
  <c r="U117" i="1" s="1"/>
  <c r="T118" i="1"/>
  <c r="U118" i="1" s="1"/>
  <c r="T119" i="1"/>
  <c r="U119" i="1" s="1"/>
  <c r="Y122" i="1"/>
  <c r="T124" i="1"/>
  <c r="U124" i="1" s="1"/>
  <c r="M129" i="1"/>
  <c r="Q133" i="1"/>
  <c r="Q136" i="1"/>
  <c r="H125" i="1"/>
  <c r="P131" i="1"/>
  <c r="Q131" i="1" s="1"/>
  <c r="H132" i="1"/>
  <c r="L136" i="1"/>
  <c r="M136" i="1" s="1"/>
  <c r="M153" i="1"/>
  <c r="Q171" i="1"/>
  <c r="T128" i="1"/>
  <c r="U128" i="1" s="1"/>
  <c r="P139" i="1"/>
  <c r="Q139" i="1" s="1"/>
  <c r="L139" i="1"/>
  <c r="T139" i="1"/>
  <c r="U139" i="1" s="1"/>
  <c r="M145" i="1"/>
  <c r="AB145" i="1"/>
  <c r="I149" i="1"/>
  <c r="Y150" i="1"/>
  <c r="U166" i="1"/>
  <c r="L117" i="1"/>
  <c r="P119" i="1"/>
  <c r="Q119" i="1" s="1"/>
  <c r="L121" i="1"/>
  <c r="P123" i="1"/>
  <c r="Q123" i="1" s="1"/>
  <c r="L125" i="1"/>
  <c r="M125" i="1" s="1"/>
  <c r="T131" i="1"/>
  <c r="U131" i="1" s="1"/>
  <c r="T134" i="1"/>
  <c r="U134" i="1" s="1"/>
  <c r="I135" i="1"/>
  <c r="T136" i="1"/>
  <c r="U136" i="1" s="1"/>
  <c r="Q137" i="1"/>
  <c r="I138" i="1"/>
  <c r="AB138" i="1"/>
  <c r="M141" i="1"/>
  <c r="AB141" i="1"/>
  <c r="Q159" i="1"/>
  <c r="Q160" i="1"/>
  <c r="U164" i="1"/>
  <c r="P179" i="1"/>
  <c r="Q179" i="1" s="1"/>
  <c r="L128" i="1"/>
  <c r="H133" i="1"/>
  <c r="P134" i="1"/>
  <c r="Q134" i="1" s="1"/>
  <c r="L150" i="1"/>
  <c r="M150" i="1" s="1"/>
  <c r="L118" i="1"/>
  <c r="M118" i="1" s="1"/>
  <c r="L122" i="1"/>
  <c r="M122" i="1" s="1"/>
  <c r="I127" i="1"/>
  <c r="T129" i="1"/>
  <c r="U129" i="1" s="1"/>
  <c r="L135" i="1"/>
  <c r="I137" i="1"/>
  <c r="M138" i="1"/>
  <c r="Q147" i="1"/>
  <c r="L130" i="1"/>
  <c r="M130" i="1" s="1"/>
  <c r="X130" i="1"/>
  <c r="Y130" i="1" s="1"/>
  <c r="X133" i="1"/>
  <c r="Y133" i="1" s="1"/>
  <c r="I139" i="1"/>
  <c r="Y139" i="1"/>
  <c r="Y142" i="1"/>
  <c r="Q146" i="1"/>
  <c r="Q150" i="1"/>
  <c r="U155" i="1"/>
  <c r="U178" i="1"/>
  <c r="Q182" i="1"/>
  <c r="L119" i="1"/>
  <c r="L123" i="1"/>
  <c r="I136" i="1"/>
  <c r="Q138" i="1"/>
  <c r="Y141" i="1"/>
  <c r="AB142" i="1"/>
  <c r="I142" i="1"/>
  <c r="U162" i="1"/>
  <c r="L126" i="1"/>
  <c r="L127" i="1"/>
  <c r="M127" i="1" s="1"/>
  <c r="H130" i="1"/>
  <c r="L133" i="1"/>
  <c r="M133" i="1" s="1"/>
  <c r="X134" i="1"/>
  <c r="Y134" i="1" s="1"/>
  <c r="I141" i="1"/>
  <c r="P142" i="1"/>
  <c r="Q142" i="1" s="1"/>
  <c r="I146" i="1"/>
  <c r="Y146" i="1"/>
  <c r="I151" i="1"/>
  <c r="Q155" i="1"/>
  <c r="M169" i="1"/>
  <c r="L173" i="1"/>
  <c r="T173" i="1"/>
  <c r="U173" i="1" s="1"/>
  <c r="Y180" i="1"/>
  <c r="Q194" i="1"/>
  <c r="L132" i="1"/>
  <c r="M132" i="1" s="1"/>
  <c r="H134" i="1"/>
  <c r="P140" i="1"/>
  <c r="Q140" i="1" s="1"/>
  <c r="L140" i="1"/>
  <c r="T140" i="1"/>
  <c r="U140" i="1" s="1"/>
  <c r="M142" i="1"/>
  <c r="I145" i="1"/>
  <c r="U147" i="1"/>
  <c r="L149" i="1"/>
  <c r="M149" i="1" s="1"/>
  <c r="Q151" i="1"/>
  <c r="Q153" i="1"/>
  <c r="Y155" i="1"/>
  <c r="Q158" i="1"/>
  <c r="Y164" i="1"/>
  <c r="U165" i="1"/>
  <c r="Q183" i="1"/>
  <c r="U143" i="1"/>
  <c r="U153" i="1"/>
  <c r="I154" i="1"/>
  <c r="I156" i="1"/>
  <c r="U161" i="1"/>
  <c r="I164" i="1"/>
  <c r="U168" i="1"/>
  <c r="Y168" i="1"/>
  <c r="U184" i="1"/>
  <c r="Y138" i="1"/>
  <c r="H143" i="1"/>
  <c r="U144" i="1"/>
  <c r="Y145" i="1"/>
  <c r="AB147" i="1"/>
  <c r="Y147" i="1"/>
  <c r="U151" i="1"/>
  <c r="I152" i="1"/>
  <c r="H155" i="1"/>
  <c r="L157" i="1"/>
  <c r="T157" i="1"/>
  <c r="U157" i="1" s="1"/>
  <c r="P157" i="1"/>
  <c r="Q157" i="1" s="1"/>
  <c r="I172" i="1"/>
  <c r="Y172" i="1"/>
  <c r="U177" i="1"/>
  <c r="Y140" i="1"/>
  <c r="Y144" i="1"/>
  <c r="I147" i="1"/>
  <c r="U148" i="1"/>
  <c r="Q149" i="1"/>
  <c r="Y151" i="1"/>
  <c r="Q154" i="1"/>
  <c r="Y158" i="1"/>
  <c r="P167" i="1"/>
  <c r="Q167" i="1" s="1"/>
  <c r="L167" i="1"/>
  <c r="T167" i="1"/>
  <c r="U167" i="1" s="1"/>
  <c r="Q174" i="1"/>
  <c r="Q176" i="1"/>
  <c r="Y184" i="1"/>
  <c r="I140" i="1"/>
  <c r="P141" i="1"/>
  <c r="Q141" i="1" s="1"/>
  <c r="T141" i="1"/>
  <c r="U141" i="1" s="1"/>
  <c r="L144" i="1"/>
  <c r="P145" i="1"/>
  <c r="Q145" i="1" s="1"/>
  <c r="T145" i="1"/>
  <c r="U145" i="1" s="1"/>
  <c r="I150" i="1"/>
  <c r="Y160" i="1"/>
  <c r="M161" i="1"/>
  <c r="U186" i="1"/>
  <c r="M200" i="1"/>
  <c r="H158" i="1"/>
  <c r="M166" i="1"/>
  <c r="AB166" i="1"/>
  <c r="Q170" i="1"/>
  <c r="Y176" i="1"/>
  <c r="H183" i="1"/>
  <c r="I211" i="1"/>
  <c r="U262" i="1"/>
  <c r="Y265" i="1"/>
  <c r="Q267" i="1"/>
  <c r="T146" i="1"/>
  <c r="U146" i="1" s="1"/>
  <c r="Q148" i="1"/>
  <c r="Y152" i="1"/>
  <c r="L156" i="1"/>
  <c r="Y156" i="1"/>
  <c r="Y162" i="1"/>
  <c r="I166" i="1"/>
  <c r="U171" i="1"/>
  <c r="Y173" i="1"/>
  <c r="P175" i="1"/>
  <c r="Q175" i="1" s="1"/>
  <c r="Y178" i="1"/>
  <c r="U180" i="1"/>
  <c r="T182" i="1"/>
  <c r="U182" i="1" s="1"/>
  <c r="Q186" i="1"/>
  <c r="Q190" i="1"/>
  <c r="Q191" i="1"/>
  <c r="Q195" i="1"/>
  <c r="U197" i="1"/>
  <c r="Y206" i="1"/>
  <c r="Y149" i="1"/>
  <c r="I153" i="1"/>
  <c r="Y161" i="1"/>
  <c r="P163" i="1"/>
  <c r="Q163" i="1" s="1"/>
  <c r="M172" i="1"/>
  <c r="AB172" i="1"/>
  <c r="U174" i="1"/>
  <c r="AB180" i="1"/>
  <c r="I180" i="1"/>
  <c r="Y185" i="1"/>
  <c r="M193" i="1"/>
  <c r="AB193" i="1"/>
  <c r="Q156" i="1"/>
  <c r="Y157" i="1"/>
  <c r="M165" i="1"/>
  <c r="Y166" i="1"/>
  <c r="Y167" i="1"/>
  <c r="P168" i="1"/>
  <c r="Q168" i="1" s="1"/>
  <c r="AB169" i="1"/>
  <c r="I169" i="1"/>
  <c r="Y174" i="1"/>
  <c r="I181" i="1"/>
  <c r="AB184" i="1"/>
  <c r="I184" i="1"/>
  <c r="U192" i="1"/>
  <c r="T142" i="1"/>
  <c r="U142" i="1" s="1"/>
  <c r="L146" i="1"/>
  <c r="M146" i="1" s="1"/>
  <c r="I148" i="1"/>
  <c r="Q152" i="1"/>
  <c r="Q162" i="1"/>
  <c r="I167" i="1"/>
  <c r="T170" i="1"/>
  <c r="U170" i="1" s="1"/>
  <c r="H171" i="1"/>
  <c r="Q172" i="1"/>
  <c r="Y177" i="1"/>
  <c r="Q178" i="1"/>
  <c r="I179" i="1"/>
  <c r="I182" i="1"/>
  <c r="H186" i="1"/>
  <c r="I202" i="1"/>
  <c r="L137" i="1"/>
  <c r="M137" i="1" s="1"/>
  <c r="Y153" i="1"/>
  <c r="T156" i="1"/>
  <c r="U156" i="1" s="1"/>
  <c r="U158" i="1"/>
  <c r="I159" i="1"/>
  <c r="I160" i="1"/>
  <c r="I163" i="1"/>
  <c r="Y163" i="1"/>
  <c r="Q166" i="1"/>
  <c r="U172" i="1"/>
  <c r="H174" i="1"/>
  <c r="Y179" i="1"/>
  <c r="M180" i="1"/>
  <c r="M182" i="1"/>
  <c r="Y191" i="1"/>
  <c r="U220" i="1"/>
  <c r="I144" i="1"/>
  <c r="Y148" i="1"/>
  <c r="T149" i="1"/>
  <c r="U149" i="1" s="1"/>
  <c r="I168" i="1"/>
  <c r="P169" i="1"/>
  <c r="Q169" i="1" s="1"/>
  <c r="I175" i="1"/>
  <c r="Y175" i="1"/>
  <c r="L177" i="1"/>
  <c r="M177" i="1" s="1"/>
  <c r="AB182" i="1"/>
  <c r="U183" i="1"/>
  <c r="M184" i="1"/>
  <c r="I191" i="1"/>
  <c r="Y194" i="1"/>
  <c r="P173" i="1"/>
  <c r="Q173" i="1" s="1"/>
  <c r="M188" i="1"/>
  <c r="Y189" i="1"/>
  <c r="U195" i="1"/>
  <c r="I197" i="1"/>
  <c r="Q199" i="1"/>
  <c r="T150" i="1"/>
  <c r="U150" i="1" s="1"/>
  <c r="L154" i="1"/>
  <c r="T154" i="1"/>
  <c r="U154" i="1" s="1"/>
  <c r="L160" i="1"/>
  <c r="M160" i="1" s="1"/>
  <c r="T160" i="1"/>
  <c r="U160" i="1" s="1"/>
  <c r="L170" i="1"/>
  <c r="L171" i="1"/>
  <c r="M171" i="1" s="1"/>
  <c r="L176" i="1"/>
  <c r="M176" i="1" s="1"/>
  <c r="T176" i="1"/>
  <c r="U176" i="1" s="1"/>
  <c r="T181" i="1"/>
  <c r="U181" i="1" s="1"/>
  <c r="P184" i="1"/>
  <c r="Q184" i="1" s="1"/>
  <c r="L186" i="1"/>
  <c r="M186" i="1" s="1"/>
  <c r="Y186" i="1"/>
  <c r="P188" i="1"/>
  <c r="Q188" i="1" s="1"/>
  <c r="Y190" i="1"/>
  <c r="P193" i="1"/>
  <c r="Q193" i="1" s="1"/>
  <c r="T193" i="1"/>
  <c r="U193" i="1" s="1"/>
  <c r="U199" i="1"/>
  <c r="Q208" i="1"/>
  <c r="Q210" i="1"/>
  <c r="L143" i="1"/>
  <c r="M143" i="1" s="1"/>
  <c r="L155" i="1"/>
  <c r="M155" i="1" s="1"/>
  <c r="T159" i="1"/>
  <c r="U159" i="1" s="1"/>
  <c r="P161" i="1"/>
  <c r="Q161" i="1" s="1"/>
  <c r="H162" i="1"/>
  <c r="T169" i="1"/>
  <c r="U169" i="1" s="1"/>
  <c r="P177" i="1"/>
  <c r="Q177" i="1" s="1"/>
  <c r="H178" i="1"/>
  <c r="P185" i="1"/>
  <c r="Q185" i="1" s="1"/>
  <c r="I190" i="1"/>
  <c r="U191" i="1"/>
  <c r="I194" i="1"/>
  <c r="U202" i="1"/>
  <c r="Q204" i="1"/>
  <c r="L147" i="1"/>
  <c r="M147" i="1" s="1"/>
  <c r="L151" i="1"/>
  <c r="M151" i="1" s="1"/>
  <c r="I157" i="1"/>
  <c r="L158" i="1"/>
  <c r="M158" i="1" s="1"/>
  <c r="L159" i="1"/>
  <c r="M159" i="1" s="1"/>
  <c r="H161" i="1"/>
  <c r="L164" i="1"/>
  <c r="M164" i="1" s="1"/>
  <c r="X165" i="1"/>
  <c r="Y165" i="1" s="1"/>
  <c r="I173" i="1"/>
  <c r="L174" i="1"/>
  <c r="M174" i="1" s="1"/>
  <c r="L175" i="1"/>
  <c r="M175" i="1" s="1"/>
  <c r="T175" i="1"/>
  <c r="U175" i="1" s="1"/>
  <c r="H177" i="1"/>
  <c r="L181" i="1"/>
  <c r="M181" i="1" s="1"/>
  <c r="M192" i="1"/>
  <c r="Y199" i="1"/>
  <c r="U200" i="1"/>
  <c r="U208" i="1"/>
  <c r="Y222" i="1"/>
  <c r="Y224" i="1"/>
  <c r="T163" i="1"/>
  <c r="U163" i="1" s="1"/>
  <c r="T179" i="1"/>
  <c r="U179" i="1" s="1"/>
  <c r="T187" i="1"/>
  <c r="U187" i="1" s="1"/>
  <c r="U188" i="1"/>
  <c r="Q189" i="1"/>
  <c r="I195" i="1"/>
  <c r="Y195" i="1"/>
  <c r="U196" i="1"/>
  <c r="Q197" i="1"/>
  <c r="Y202" i="1"/>
  <c r="U219" i="1"/>
  <c r="AB222" i="1"/>
  <c r="I222" i="1"/>
  <c r="L148" i="1"/>
  <c r="L152" i="1"/>
  <c r="M152" i="1" s="1"/>
  <c r="L162" i="1"/>
  <c r="M162" i="1" s="1"/>
  <c r="L163" i="1"/>
  <c r="M163" i="1" s="1"/>
  <c r="H165" i="1"/>
  <c r="L168" i="1"/>
  <c r="M168" i="1" s="1"/>
  <c r="X169" i="1"/>
  <c r="Y169" i="1" s="1"/>
  <c r="L178" i="1"/>
  <c r="M178" i="1" s="1"/>
  <c r="L179" i="1"/>
  <c r="M179" i="1" s="1"/>
  <c r="I187" i="1"/>
  <c r="H188" i="1"/>
  <c r="X188" i="1"/>
  <c r="Y188" i="1" s="1"/>
  <c r="T189" i="1"/>
  <c r="U189" i="1" s="1"/>
  <c r="Q192" i="1"/>
  <c r="I193" i="1"/>
  <c r="Y196" i="1"/>
  <c r="H199" i="1"/>
  <c r="L185" i="1"/>
  <c r="M185" i="1" s="1"/>
  <c r="T185" i="1"/>
  <c r="U185" i="1" s="1"/>
  <c r="H201" i="1"/>
  <c r="L205" i="1"/>
  <c r="M205" i="1" s="1"/>
  <c r="T207" i="1"/>
  <c r="U207" i="1" s="1"/>
  <c r="L209" i="1"/>
  <c r="M209" i="1" s="1"/>
  <c r="X213" i="1"/>
  <c r="Y213" i="1" s="1"/>
  <c r="I225" i="1"/>
  <c r="H207" i="1"/>
  <c r="L211" i="1"/>
  <c r="M211" i="1" s="1"/>
  <c r="I219" i="1"/>
  <c r="Y219" i="1"/>
  <c r="L183" i="1"/>
  <c r="M183" i="1" s="1"/>
  <c r="L187" i="1"/>
  <c r="H189" i="1"/>
  <c r="Q196" i="1"/>
  <c r="L197" i="1"/>
  <c r="I200" i="1"/>
  <c r="AB200" i="1"/>
  <c r="U203" i="1"/>
  <c r="H204" i="1"/>
  <c r="Y204" i="1"/>
  <c r="Y208" i="1"/>
  <c r="X209" i="1"/>
  <c r="Y209" i="1" s="1"/>
  <c r="L191" i="1"/>
  <c r="M191" i="1" s="1"/>
  <c r="X192" i="1"/>
  <c r="Y192" i="1" s="1"/>
  <c r="T194" i="1"/>
  <c r="U194" i="1" s="1"/>
  <c r="Y197" i="1"/>
  <c r="P201" i="1"/>
  <c r="Q201" i="1" s="1"/>
  <c r="Y205" i="1"/>
  <c r="Q206" i="1"/>
  <c r="U210" i="1"/>
  <c r="Y214" i="1"/>
  <c r="X217" i="1"/>
  <c r="Y217" i="1" s="1"/>
  <c r="P232" i="1"/>
  <c r="Q232" i="1" s="1"/>
  <c r="T190" i="1"/>
  <c r="U190" i="1" s="1"/>
  <c r="L194" i="1"/>
  <c r="M194" i="1" s="1"/>
  <c r="U198" i="1"/>
  <c r="Y203" i="1"/>
  <c r="U206" i="1"/>
  <c r="U212" i="1"/>
  <c r="L189" i="1"/>
  <c r="M189" i="1" s="1"/>
  <c r="L190" i="1"/>
  <c r="M190" i="1" s="1"/>
  <c r="H192" i="1"/>
  <c r="H196" i="1"/>
  <c r="T201" i="1"/>
  <c r="U201" i="1" s="1"/>
  <c r="U204" i="1"/>
  <c r="P221" i="1"/>
  <c r="Q221" i="1" s="1"/>
  <c r="T221" i="1"/>
  <c r="U221" i="1" s="1"/>
  <c r="L196" i="1"/>
  <c r="M196" i="1" s="1"/>
  <c r="P198" i="1"/>
  <c r="Q198" i="1" s="1"/>
  <c r="H203" i="1"/>
  <c r="T213" i="1"/>
  <c r="U213" i="1" s="1"/>
  <c r="P214" i="1"/>
  <c r="Q214" i="1" s="1"/>
  <c r="Q220" i="1"/>
  <c r="P202" i="1"/>
  <c r="Q202" i="1" s="1"/>
  <c r="L203" i="1"/>
  <c r="M203" i="1" s="1"/>
  <c r="L206" i="1"/>
  <c r="X207" i="1"/>
  <c r="Y207" i="1" s="1"/>
  <c r="P211" i="1"/>
  <c r="Q211" i="1" s="1"/>
  <c r="H213" i="1"/>
  <c r="Y218" i="1"/>
  <c r="M222" i="1"/>
  <c r="M223" i="1"/>
  <c r="L198" i="1"/>
  <c r="P205" i="1"/>
  <c r="Q205" i="1" s="1"/>
  <c r="L207" i="1"/>
  <c r="M207" i="1" s="1"/>
  <c r="P209" i="1"/>
  <c r="Q209" i="1" s="1"/>
  <c r="I218" i="1"/>
  <c r="M219" i="1"/>
  <c r="Y220" i="1"/>
  <c r="P222" i="1"/>
  <c r="Q222" i="1" s="1"/>
  <c r="M226" i="1"/>
  <c r="T228" i="1"/>
  <c r="U228" i="1" s="1"/>
  <c r="Q229" i="1"/>
  <c r="L199" i="1"/>
  <c r="M199" i="1" s="1"/>
  <c r="L201" i="1"/>
  <c r="M201" i="1" s="1"/>
  <c r="L204" i="1"/>
  <c r="M204" i="1" s="1"/>
  <c r="I212" i="1"/>
  <c r="I214" i="1"/>
  <c r="AB221" i="1"/>
  <c r="I221" i="1"/>
  <c r="T227" i="1"/>
  <c r="U227" i="1" s="1"/>
  <c r="L227" i="1"/>
  <c r="M227" i="1" s="1"/>
  <c r="U230" i="1"/>
  <c r="L195" i="1"/>
  <c r="X201" i="1"/>
  <c r="Y201" i="1" s="1"/>
  <c r="P203" i="1"/>
  <c r="Q203" i="1" s="1"/>
  <c r="H205" i="1"/>
  <c r="P207" i="1"/>
  <c r="Q207" i="1" s="1"/>
  <c r="T209" i="1"/>
  <c r="U209" i="1" s="1"/>
  <c r="L210" i="1"/>
  <c r="M210" i="1" s="1"/>
  <c r="T211" i="1"/>
  <c r="U211" i="1" s="1"/>
  <c r="P213" i="1"/>
  <c r="Q213" i="1" s="1"/>
  <c r="T216" i="1"/>
  <c r="U216" i="1" s="1"/>
  <c r="Y221" i="1"/>
  <c r="Q224" i="1"/>
  <c r="L202" i="1"/>
  <c r="M202" i="1" s="1"/>
  <c r="T205" i="1"/>
  <c r="U205" i="1" s="1"/>
  <c r="I209" i="1"/>
  <c r="T215" i="1"/>
  <c r="U215" i="1" s="1"/>
  <c r="L215" i="1"/>
  <c r="M215" i="1" s="1"/>
  <c r="U218" i="1"/>
  <c r="U224" i="1"/>
  <c r="Y226" i="1"/>
  <c r="L208" i="1"/>
  <c r="L212" i="1"/>
  <c r="P218" i="1"/>
  <c r="Q218" i="1" s="1"/>
  <c r="L220" i="1"/>
  <c r="M220" i="1" s="1"/>
  <c r="L221" i="1"/>
  <c r="M221" i="1" s="1"/>
  <c r="H226" i="1"/>
  <c r="L213" i="1"/>
  <c r="M213" i="1" s="1"/>
  <c r="L214" i="1"/>
  <c r="M214" i="1" s="1"/>
  <c r="T214" i="1"/>
  <c r="U214" i="1" s="1"/>
  <c r="P216" i="1"/>
  <c r="Q216" i="1" s="1"/>
  <c r="P217" i="1"/>
  <c r="Q217" i="1" s="1"/>
  <c r="I223" i="1"/>
  <c r="AB223" i="1"/>
  <c r="Y225" i="1"/>
  <c r="T226" i="1"/>
  <c r="U226" i="1" s="1"/>
  <c r="P227" i="1"/>
  <c r="Q227" i="1" s="1"/>
  <c r="Y231" i="1"/>
  <c r="Q233" i="1"/>
  <c r="P215" i="1"/>
  <c r="Q215" i="1" s="1"/>
  <c r="H216" i="1"/>
  <c r="H224" i="1"/>
  <c r="P225" i="1"/>
  <c r="Q225" i="1" s="1"/>
  <c r="I229" i="1"/>
  <c r="U233" i="1"/>
  <c r="L218" i="1"/>
  <c r="M218" i="1" s="1"/>
  <c r="U222" i="1"/>
  <c r="U223" i="1"/>
  <c r="Y229" i="1"/>
  <c r="M230" i="1"/>
  <c r="I217" i="1"/>
  <c r="T217" i="1"/>
  <c r="U217" i="1" s="1"/>
  <c r="P219" i="1"/>
  <c r="Q219" i="1" s="1"/>
  <c r="H220" i="1"/>
  <c r="X223" i="1"/>
  <c r="Y223" i="1" s="1"/>
  <c r="AB228" i="1"/>
  <c r="I228" i="1"/>
  <c r="L229" i="1"/>
  <c r="I234" i="1"/>
  <c r="Q235" i="1"/>
  <c r="Y247" i="1"/>
  <c r="I215" i="1"/>
  <c r="L216" i="1"/>
  <c r="M216" i="1" s="1"/>
  <c r="L217" i="1"/>
  <c r="M217" i="1" s="1"/>
  <c r="T225" i="1"/>
  <c r="U225" i="1" s="1"/>
  <c r="P226" i="1"/>
  <c r="Q226" i="1" s="1"/>
  <c r="M228" i="1"/>
  <c r="Y233" i="1"/>
  <c r="Y243" i="1"/>
  <c r="U231" i="1"/>
  <c r="Q231" i="1"/>
  <c r="I233" i="1"/>
  <c r="P237" i="1"/>
  <c r="Q237" i="1" s="1"/>
  <c r="L237" i="1"/>
  <c r="M237" i="1" s="1"/>
  <c r="T237" i="1"/>
  <c r="U237" i="1" s="1"/>
  <c r="T244" i="1"/>
  <c r="U244" i="1" s="1"/>
  <c r="P245" i="1"/>
  <c r="Q245" i="1" s="1"/>
  <c r="L245" i="1"/>
  <c r="M245" i="1" s="1"/>
  <c r="T245" i="1"/>
  <c r="U245" i="1" s="1"/>
  <c r="Y248" i="1"/>
  <c r="X227" i="1"/>
  <c r="Y227" i="1" s="1"/>
  <c r="H231" i="1"/>
  <c r="T234" i="1"/>
  <c r="U234" i="1" s="1"/>
  <c r="T235" i="1"/>
  <c r="U235" i="1" s="1"/>
  <c r="T238" i="1"/>
  <c r="U238" i="1" s="1"/>
  <c r="P239" i="1"/>
  <c r="Q239" i="1" s="1"/>
  <c r="T239" i="1"/>
  <c r="U239" i="1" s="1"/>
  <c r="H243" i="1"/>
  <c r="T232" i="1"/>
  <c r="U232" i="1" s="1"/>
  <c r="L233" i="1"/>
  <c r="M233" i="1" s="1"/>
  <c r="Y237" i="1"/>
  <c r="L240" i="1"/>
  <c r="M240" i="1" s="1"/>
  <c r="T240" i="1"/>
  <c r="U240" i="1" s="1"/>
  <c r="P240" i="1"/>
  <c r="Q240" i="1" s="1"/>
  <c r="Y245" i="1"/>
  <c r="I247" i="1"/>
  <c r="Y259" i="1"/>
  <c r="H227" i="1"/>
  <c r="P228" i="1"/>
  <c r="Q228" i="1" s="1"/>
  <c r="P230" i="1"/>
  <c r="Q230" i="1" s="1"/>
  <c r="Y238" i="1"/>
  <c r="P241" i="1"/>
  <c r="Q241" i="1" s="1"/>
  <c r="L241" i="1"/>
  <c r="M241" i="1" s="1"/>
  <c r="T241" i="1"/>
  <c r="U241" i="1" s="1"/>
  <c r="M249" i="1"/>
  <c r="Q250" i="1"/>
  <c r="Q258" i="1"/>
  <c r="H230" i="1"/>
  <c r="I232" i="1"/>
  <c r="L235" i="1"/>
  <c r="Y239" i="1"/>
  <c r="Y251" i="1"/>
  <c r="L232" i="1"/>
  <c r="M232" i="1" s="1"/>
  <c r="L234" i="1"/>
  <c r="Y234" i="1"/>
  <c r="H239" i="1"/>
  <c r="T242" i="1"/>
  <c r="U242" i="1" s="1"/>
  <c r="P243" i="1"/>
  <c r="Q243" i="1" s="1"/>
  <c r="L243" i="1"/>
  <c r="M243" i="1" s="1"/>
  <c r="T243" i="1"/>
  <c r="U243" i="1" s="1"/>
  <c r="Q249" i="1"/>
  <c r="Y250" i="1"/>
  <c r="L224" i="1"/>
  <c r="M224" i="1" s="1"/>
  <c r="L225" i="1"/>
  <c r="M225" i="1" s="1"/>
  <c r="T229" i="1"/>
  <c r="U229" i="1" s="1"/>
  <c r="P234" i="1"/>
  <c r="Q234" i="1" s="1"/>
  <c r="T236" i="1"/>
  <c r="U236" i="1" s="1"/>
  <c r="P236" i="1"/>
  <c r="Q236" i="1" s="1"/>
  <c r="L239" i="1"/>
  <c r="M239" i="1" s="1"/>
  <c r="Y241" i="1"/>
  <c r="P244" i="1"/>
  <c r="Q244" i="1" s="1"/>
  <c r="Q247" i="1"/>
  <c r="Y255" i="1"/>
  <c r="P238" i="1"/>
  <c r="Q238" i="1" s="1"/>
  <c r="P242" i="1"/>
  <c r="Q242" i="1" s="1"/>
  <c r="P246" i="1"/>
  <c r="Q246" i="1" s="1"/>
  <c r="T247" i="1"/>
  <c r="U247" i="1" s="1"/>
  <c r="P248" i="1"/>
  <c r="Q248" i="1" s="1"/>
  <c r="U251" i="1"/>
  <c r="T252" i="1"/>
  <c r="U252" i="1" s="1"/>
  <c r="U255" i="1"/>
  <c r="AJ256" i="1"/>
  <c r="U259" i="1"/>
  <c r="AJ260" i="1"/>
  <c r="Q262" i="1"/>
  <c r="U265" i="1"/>
  <c r="Y268" i="1"/>
  <c r="H236" i="1"/>
  <c r="H238" i="1"/>
  <c r="H240" i="1"/>
  <c r="H242" i="1"/>
  <c r="H244" i="1"/>
  <c r="H246" i="1"/>
  <c r="L247" i="1"/>
  <c r="M247" i="1" s="1"/>
  <c r="H248" i="1"/>
  <c r="I252" i="1"/>
  <c r="Y252" i="1"/>
  <c r="AJ255" i="1"/>
  <c r="U258" i="1"/>
  <c r="AJ259" i="1"/>
  <c r="Y262" i="1"/>
  <c r="Q264" i="1"/>
  <c r="U267" i="1"/>
  <c r="T246" i="1"/>
  <c r="U246" i="1" s="1"/>
  <c r="T248" i="1"/>
  <c r="U248" i="1" s="1"/>
  <c r="H251" i="1"/>
  <c r="Q257" i="1"/>
  <c r="Y258" i="1"/>
  <c r="Q261" i="1"/>
  <c r="U264" i="1"/>
  <c r="Y267" i="1"/>
  <c r="Q269" i="1"/>
  <c r="I250" i="1"/>
  <c r="U257" i="1"/>
  <c r="AJ258" i="1"/>
  <c r="U261" i="1"/>
  <c r="Y264" i="1"/>
  <c r="Q266" i="1"/>
  <c r="U269" i="1"/>
  <c r="L236" i="1"/>
  <c r="M236" i="1" s="1"/>
  <c r="L238" i="1"/>
  <c r="M238" i="1" s="1"/>
  <c r="L242" i="1"/>
  <c r="M242" i="1" s="1"/>
  <c r="L244" i="1"/>
  <c r="M244" i="1" s="1"/>
  <c r="L246" i="1"/>
  <c r="M246" i="1" s="1"/>
  <c r="L248" i="1"/>
  <c r="M248" i="1" s="1"/>
  <c r="T249" i="1"/>
  <c r="U249" i="1" s="1"/>
  <c r="Q256" i="1"/>
  <c r="Y257" i="1"/>
  <c r="Q260" i="1"/>
  <c r="Y261" i="1"/>
  <c r="Q263" i="1"/>
  <c r="U266" i="1"/>
  <c r="X236" i="1"/>
  <c r="Y236" i="1" s="1"/>
  <c r="H237" i="1"/>
  <c r="X240" i="1"/>
  <c r="Y240" i="1" s="1"/>
  <c r="H241" i="1"/>
  <c r="X242" i="1"/>
  <c r="Y242" i="1" s="1"/>
  <c r="X244" i="1"/>
  <c r="Y244" i="1" s="1"/>
  <c r="H245" i="1"/>
  <c r="X246" i="1"/>
  <c r="Y246" i="1" s="1"/>
  <c r="AB249" i="1"/>
  <c r="Q251" i="1"/>
  <c r="Q252" i="1"/>
  <c r="U256" i="1"/>
  <c r="AJ257" i="1"/>
  <c r="U260" i="1"/>
  <c r="U263" i="1"/>
  <c r="Y266" i="1"/>
  <c r="Q268" i="1"/>
  <c r="I249" i="1"/>
  <c r="Q255" i="1"/>
  <c r="Y256" i="1"/>
  <c r="Q259" i="1"/>
  <c r="Y260" i="1"/>
  <c r="Y263" i="1"/>
  <c r="Q265" i="1"/>
  <c r="U268" i="1"/>
  <c r="L250" i="1"/>
  <c r="T250" i="1"/>
  <c r="U250" i="1" s="1"/>
  <c r="AJ261" i="1"/>
  <c r="AJ262" i="1"/>
  <c r="AJ263" i="1"/>
  <c r="AJ264" i="1"/>
  <c r="AJ265" i="1"/>
  <c r="AJ266" i="1"/>
  <c r="AJ267" i="1"/>
  <c r="AJ268" i="1"/>
  <c r="AJ269" i="1"/>
  <c r="L251" i="1"/>
  <c r="M251" i="1" s="1"/>
  <c r="L252" i="1"/>
  <c r="AB211" i="1" l="1"/>
  <c r="AB42" i="1"/>
  <c r="AB217" i="1"/>
  <c r="Z120" i="1"/>
  <c r="Z124" i="1"/>
  <c r="AB73" i="1"/>
  <c r="Z200" i="1"/>
  <c r="Z233" i="1"/>
  <c r="AG233" i="1" s="1"/>
  <c r="Z136" i="1"/>
  <c r="AB95" i="1"/>
  <c r="Z176" i="1"/>
  <c r="Z27" i="1"/>
  <c r="AB181" i="1"/>
  <c r="AB233" i="1"/>
  <c r="AB136" i="1"/>
  <c r="Z69" i="1"/>
  <c r="AC69" i="1" s="1"/>
  <c r="Z193" i="1"/>
  <c r="H6" i="1"/>
  <c r="M117" i="1"/>
  <c r="Z117" i="1" s="1"/>
  <c r="AB117" i="1"/>
  <c r="M48" i="1"/>
  <c r="Z48" i="1" s="1"/>
  <c r="AB48" i="1"/>
  <c r="M250" i="1"/>
  <c r="Z250" i="1" s="1"/>
  <c r="AB250" i="1"/>
  <c r="M139" i="1"/>
  <c r="Z139" i="1" s="1"/>
  <c r="AB139" i="1"/>
  <c r="M86" i="1"/>
  <c r="Z86" i="1" s="1"/>
  <c r="AB86" i="1"/>
  <c r="M85" i="1"/>
  <c r="Z85" i="1" s="1"/>
  <c r="AB85" i="1"/>
  <c r="M84" i="1"/>
  <c r="Z84" i="1" s="1"/>
  <c r="AB84" i="1"/>
  <c r="M56" i="1"/>
  <c r="Z56" i="1" s="1"/>
  <c r="AB56" i="1"/>
  <c r="M81" i="1"/>
  <c r="Z81" i="1" s="1"/>
  <c r="AB81" i="1"/>
  <c r="M80" i="1"/>
  <c r="Z80" i="1" s="1"/>
  <c r="AB80" i="1"/>
  <c r="M76" i="1"/>
  <c r="Z76" i="1" s="1"/>
  <c r="AB76" i="1"/>
  <c r="M72" i="1"/>
  <c r="Z72" i="1" s="1"/>
  <c r="AB72" i="1"/>
  <c r="M40" i="1"/>
  <c r="Z40" i="1" s="1"/>
  <c r="AB40" i="1"/>
  <c r="M24" i="1"/>
  <c r="AB24" i="1"/>
  <c r="M198" i="1"/>
  <c r="Z198" i="1" s="1"/>
  <c r="AB198" i="1"/>
  <c r="M154" i="1"/>
  <c r="Z154" i="1" s="1"/>
  <c r="AB154" i="1"/>
  <c r="M126" i="1"/>
  <c r="Z126" i="1" s="1"/>
  <c r="AB126" i="1"/>
  <c r="M123" i="1"/>
  <c r="AB123" i="1"/>
  <c r="M135" i="1"/>
  <c r="Z135" i="1" s="1"/>
  <c r="AB135" i="1"/>
  <c r="M50" i="1"/>
  <c r="Z50" i="1" s="1"/>
  <c r="AB50" i="1"/>
  <c r="M49" i="1"/>
  <c r="Z49" i="1" s="1"/>
  <c r="AB49" i="1"/>
  <c r="M252" i="1"/>
  <c r="Z252" i="1" s="1"/>
  <c r="AB252" i="1"/>
  <c r="M187" i="1"/>
  <c r="Z187" i="1" s="1"/>
  <c r="AB187" i="1"/>
  <c r="M119" i="1"/>
  <c r="Z119" i="1" s="1"/>
  <c r="AB119" i="1"/>
  <c r="M128" i="1"/>
  <c r="AB128" i="1"/>
  <c r="M70" i="1"/>
  <c r="Z70" i="1" s="1"/>
  <c r="AB70" i="1"/>
  <c r="M46" i="1"/>
  <c r="Z46" i="1" s="1"/>
  <c r="AB46" i="1"/>
  <c r="M68" i="1"/>
  <c r="Z68" i="1" s="1"/>
  <c r="AB68" i="1"/>
  <c r="M29" i="1"/>
  <c r="Z29" i="1" s="1"/>
  <c r="AB29" i="1"/>
  <c r="M36" i="1"/>
  <c r="Z36" i="1" s="1"/>
  <c r="AB36" i="1"/>
  <c r="M20" i="1"/>
  <c r="Z20" i="1" s="1"/>
  <c r="AB20" i="1"/>
  <c r="M66" i="1"/>
  <c r="Z66" i="1" s="1"/>
  <c r="AB66" i="1"/>
  <c r="M25" i="1"/>
  <c r="Z25" i="1" s="1"/>
  <c r="AB25" i="1"/>
  <c r="M197" i="1"/>
  <c r="Z197" i="1" s="1"/>
  <c r="AB197" i="1"/>
  <c r="M170" i="1"/>
  <c r="Z170" i="1" s="1"/>
  <c r="AB170" i="1"/>
  <c r="M140" i="1"/>
  <c r="Z140" i="1" s="1"/>
  <c r="AB140" i="1"/>
  <c r="M62" i="1"/>
  <c r="Z62" i="1" s="1"/>
  <c r="AB62" i="1"/>
  <c r="M53" i="1"/>
  <c r="AB53" i="1"/>
  <c r="M34" i="1"/>
  <c r="Z34" i="1" s="1"/>
  <c r="AB34" i="1"/>
  <c r="M21" i="1"/>
  <c r="Z21" i="1" s="1"/>
  <c r="AB21" i="1"/>
  <c r="M32" i="1"/>
  <c r="Z32" i="1" s="1"/>
  <c r="AB32" i="1"/>
  <c r="M41" i="1"/>
  <c r="Z41" i="1" s="1"/>
  <c r="AB41" i="1"/>
  <c r="M16" i="1"/>
  <c r="Z16" i="1" s="1"/>
  <c r="AB16" i="1"/>
  <c r="M82" i="1"/>
  <c r="Z82" i="1" s="1"/>
  <c r="AB82" i="1"/>
  <c r="M229" i="1"/>
  <c r="Z229" i="1" s="1"/>
  <c r="AB229" i="1"/>
  <c r="M167" i="1"/>
  <c r="AB167" i="1"/>
  <c r="M121" i="1"/>
  <c r="Z121" i="1" s="1"/>
  <c r="AB121" i="1"/>
  <c r="M110" i="1"/>
  <c r="Z110" i="1" s="1"/>
  <c r="AB110" i="1"/>
  <c r="M11" i="1"/>
  <c r="AB11" i="1"/>
  <c r="AB224" i="1"/>
  <c r="I224" i="1"/>
  <c r="Z224" i="1" s="1"/>
  <c r="AB205" i="1"/>
  <c r="I205" i="1"/>
  <c r="Z205" i="1" s="1"/>
  <c r="AB246" i="1"/>
  <c r="I246" i="1"/>
  <c r="Z246" i="1" s="1"/>
  <c r="AB239" i="1"/>
  <c r="I239" i="1"/>
  <c r="Z239" i="1" s="1"/>
  <c r="AB232" i="1"/>
  <c r="Z247" i="1"/>
  <c r="Z228" i="1"/>
  <c r="Z217" i="1"/>
  <c r="Z214" i="1"/>
  <c r="AB210" i="1"/>
  <c r="AB188" i="1"/>
  <c r="I188" i="1"/>
  <c r="Z188" i="1" s="1"/>
  <c r="AB165" i="1"/>
  <c r="I165" i="1"/>
  <c r="Z165" i="1" s="1"/>
  <c r="Z190" i="1"/>
  <c r="Z159" i="1"/>
  <c r="AB160" i="1"/>
  <c r="Z153" i="1"/>
  <c r="AB157" i="1"/>
  <c r="M157" i="1"/>
  <c r="AB150" i="1"/>
  <c r="AB134" i="1"/>
  <c r="I134" i="1"/>
  <c r="Z134" i="1" s="1"/>
  <c r="I130" i="1"/>
  <c r="Z130" i="1" s="1"/>
  <c r="AB130" i="1"/>
  <c r="AB112" i="1"/>
  <c r="I112" i="1"/>
  <c r="Z112" i="1" s="1"/>
  <c r="AB94" i="1"/>
  <c r="I94" i="1"/>
  <c r="Z94" i="1" s="1"/>
  <c r="AG120" i="1"/>
  <c r="Z111" i="1"/>
  <c r="Z95" i="1"/>
  <c r="AB87" i="1"/>
  <c r="AB58" i="1"/>
  <c r="I58" i="1"/>
  <c r="Z58" i="1" s="1"/>
  <c r="AB88" i="1"/>
  <c r="I67" i="1"/>
  <c r="Z67" i="1" s="1"/>
  <c r="AB67" i="1"/>
  <c r="M23" i="1"/>
  <c r="Z23" i="1" s="1"/>
  <c r="AB23" i="1"/>
  <c r="M15" i="1"/>
  <c r="Z15" i="1" s="1"/>
  <c r="AB15" i="1"/>
  <c r="Z255" i="1"/>
  <c r="Z263" i="1"/>
  <c r="Z57" i="1"/>
  <c r="X6" i="1"/>
  <c r="AB244" i="1"/>
  <c r="I244" i="1"/>
  <c r="Z244" i="1" s="1"/>
  <c r="Z146" i="1"/>
  <c r="Z264" i="1"/>
  <c r="M8" i="1"/>
  <c r="AB12" i="1"/>
  <c r="I12" i="1"/>
  <c r="Z12" i="1" s="1"/>
  <c r="Z18" i="1"/>
  <c r="Y6" i="1"/>
  <c r="Z249" i="1"/>
  <c r="AB242" i="1"/>
  <c r="I242" i="1"/>
  <c r="Z242" i="1" s="1"/>
  <c r="M234" i="1"/>
  <c r="Z234" i="1" s="1"/>
  <c r="AB234" i="1"/>
  <c r="AB243" i="1"/>
  <c r="I243" i="1"/>
  <c r="Z243" i="1" s="1"/>
  <c r="AB216" i="1"/>
  <c r="I216" i="1"/>
  <c r="Z216" i="1" s="1"/>
  <c r="Z219" i="1"/>
  <c r="Z179" i="1"/>
  <c r="AB171" i="1"/>
  <c r="I171" i="1"/>
  <c r="Z171" i="1" s="1"/>
  <c r="Z181" i="1"/>
  <c r="Z180" i="1"/>
  <c r="M156" i="1"/>
  <c r="Z156" i="1" s="1"/>
  <c r="AB156" i="1"/>
  <c r="AB146" i="1"/>
  <c r="Z137" i="1"/>
  <c r="AB125" i="1"/>
  <c r="I125" i="1"/>
  <c r="Z125" i="1" s="1"/>
  <c r="AB100" i="1"/>
  <c r="I100" i="1"/>
  <c r="Z100" i="1" s="1"/>
  <c r="AB92" i="1"/>
  <c r="I92" i="1"/>
  <c r="Z92" i="1" s="1"/>
  <c r="AB98" i="1"/>
  <c r="I98" i="1"/>
  <c r="Z98" i="1" s="1"/>
  <c r="Z129" i="1"/>
  <c r="M71" i="1"/>
  <c r="Z71" i="1" s="1"/>
  <c r="AB71" i="1"/>
  <c r="Z87" i="1"/>
  <c r="L10" i="1"/>
  <c r="L6" i="1" s="1"/>
  <c r="K6" i="1"/>
  <c r="I63" i="1"/>
  <c r="Z63" i="1" s="1"/>
  <c r="AB63" i="1"/>
  <c r="AB26" i="1"/>
  <c r="Z257" i="1"/>
  <c r="Z265" i="1"/>
  <c r="AB18" i="1"/>
  <c r="AB54" i="1"/>
  <c r="I54" i="1"/>
  <c r="Z54" i="1" s="1"/>
  <c r="AB237" i="1"/>
  <c r="I237" i="1"/>
  <c r="Z237" i="1" s="1"/>
  <c r="AB97" i="1"/>
  <c r="I97" i="1"/>
  <c r="Z97" i="1" s="1"/>
  <c r="Z64" i="1"/>
  <c r="Z256" i="1"/>
  <c r="AB231" i="1"/>
  <c r="I231" i="1"/>
  <c r="Z231" i="1" s="1"/>
  <c r="M212" i="1"/>
  <c r="Z212" i="1" s="1"/>
  <c r="AB212" i="1"/>
  <c r="M206" i="1"/>
  <c r="Z206" i="1" s="1"/>
  <c r="AB206" i="1"/>
  <c r="Z157" i="1"/>
  <c r="I162" i="1"/>
  <c r="Z162" i="1" s="1"/>
  <c r="AB162" i="1"/>
  <c r="AB174" i="1"/>
  <c r="I174" i="1"/>
  <c r="Z174" i="1" s="1"/>
  <c r="Z202" i="1"/>
  <c r="AB179" i="1"/>
  <c r="Z211" i="1"/>
  <c r="AB152" i="1"/>
  <c r="Z164" i="1"/>
  <c r="Z145" i="1"/>
  <c r="AB149" i="1"/>
  <c r="AB108" i="1"/>
  <c r="I108" i="1"/>
  <c r="Z108" i="1" s="1"/>
  <c r="AB137" i="1"/>
  <c r="AB93" i="1"/>
  <c r="I93" i="1"/>
  <c r="Z93" i="1" s="1"/>
  <c r="Z99" i="1"/>
  <c r="AB106" i="1"/>
  <c r="I106" i="1"/>
  <c r="Z106" i="1" s="1"/>
  <c r="M45" i="1"/>
  <c r="Z45" i="1" s="1"/>
  <c r="AB45" i="1"/>
  <c r="I35" i="1"/>
  <c r="Z35" i="1" s="1"/>
  <c r="AB35" i="1"/>
  <c r="Z60" i="1"/>
  <c r="Z185" i="1"/>
  <c r="Z258" i="1"/>
  <c r="Z266" i="1"/>
  <c r="AB37" i="1"/>
  <c r="I37" i="1"/>
  <c r="Z37" i="1" s="1"/>
  <c r="AB13" i="1"/>
  <c r="AB47" i="1"/>
  <c r="AB27" i="1"/>
  <c r="AB33" i="1"/>
  <c r="I33" i="1"/>
  <c r="Z33" i="1" s="1"/>
  <c r="AB214" i="1"/>
  <c r="AB247" i="1"/>
  <c r="AB238" i="1"/>
  <c r="I238" i="1"/>
  <c r="Z238" i="1" s="1"/>
  <c r="I220" i="1"/>
  <c r="Z220" i="1" s="1"/>
  <c r="AB220" i="1"/>
  <c r="Z223" i="1"/>
  <c r="M208" i="1"/>
  <c r="Z208" i="1" s="1"/>
  <c r="AB208" i="1"/>
  <c r="M195" i="1"/>
  <c r="Z195" i="1" s="1"/>
  <c r="AB195" i="1"/>
  <c r="Z221" i="1"/>
  <c r="AB203" i="1"/>
  <c r="I203" i="1"/>
  <c r="Z203" i="1" s="1"/>
  <c r="AB207" i="1"/>
  <c r="I207" i="1"/>
  <c r="Z207" i="1" s="1"/>
  <c r="Z225" i="1"/>
  <c r="AB201" i="1"/>
  <c r="I201" i="1"/>
  <c r="Z201" i="1" s="1"/>
  <c r="I177" i="1"/>
  <c r="Z177" i="1" s="1"/>
  <c r="AB177" i="1"/>
  <c r="Z194" i="1"/>
  <c r="I178" i="1"/>
  <c r="Z178" i="1" s="1"/>
  <c r="AB178" i="1"/>
  <c r="Z168" i="1"/>
  <c r="AB202" i="1"/>
  <c r="AB185" i="1"/>
  <c r="Z150" i="1"/>
  <c r="Z147" i="1"/>
  <c r="Z172" i="1"/>
  <c r="AB164" i="1"/>
  <c r="AB151" i="1"/>
  <c r="Z141" i="1"/>
  <c r="Z138" i="1"/>
  <c r="AB90" i="1"/>
  <c r="I90" i="1"/>
  <c r="Z90" i="1" s="1"/>
  <c r="AC120" i="1"/>
  <c r="Z115" i="1"/>
  <c r="AB118" i="1"/>
  <c r="I118" i="1"/>
  <c r="Z118" i="1" s="1"/>
  <c r="AB111" i="1"/>
  <c r="AB107" i="1"/>
  <c r="I107" i="1"/>
  <c r="Z107" i="1" s="1"/>
  <c r="AB99" i="1"/>
  <c r="Z65" i="1"/>
  <c r="P11" i="1"/>
  <c r="O6" i="1"/>
  <c r="AB60" i="1"/>
  <c r="I55" i="1"/>
  <c r="Z55" i="1" s="1"/>
  <c r="AB55" i="1"/>
  <c r="M19" i="1"/>
  <c r="Z19" i="1" s="1"/>
  <c r="AB19" i="1"/>
  <c r="Z259" i="1"/>
  <c r="Z267" i="1"/>
  <c r="I59" i="1"/>
  <c r="Z59" i="1" s="1"/>
  <c r="AB59" i="1"/>
  <c r="Z14" i="1"/>
  <c r="AB8" i="1"/>
  <c r="Z22" i="1"/>
  <c r="Z17" i="1"/>
  <c r="Z9" i="1"/>
  <c r="AB190" i="1"/>
  <c r="AB159" i="1"/>
  <c r="Z88" i="1"/>
  <c r="I39" i="1"/>
  <c r="Z39" i="1" s="1"/>
  <c r="AB39" i="1"/>
  <c r="AB245" i="1"/>
  <c r="I245" i="1"/>
  <c r="Z245" i="1" s="1"/>
  <c r="Z232" i="1"/>
  <c r="AB236" i="1"/>
  <c r="I236" i="1"/>
  <c r="Z236" i="1" s="1"/>
  <c r="I227" i="1"/>
  <c r="Z227" i="1" s="1"/>
  <c r="AB227" i="1"/>
  <c r="AB226" i="1"/>
  <c r="I226" i="1"/>
  <c r="Z226" i="1" s="1"/>
  <c r="Z209" i="1"/>
  <c r="AB148" i="1"/>
  <c r="M148" i="1"/>
  <c r="Z148" i="1" s="1"/>
  <c r="AB168" i="1"/>
  <c r="Z163" i="1"/>
  <c r="Z167" i="1"/>
  <c r="AB183" i="1"/>
  <c r="I183" i="1"/>
  <c r="Z183" i="1" s="1"/>
  <c r="AB158" i="1"/>
  <c r="I158" i="1"/>
  <c r="Z158" i="1" s="1"/>
  <c r="Z152" i="1"/>
  <c r="Z149" i="1"/>
  <c r="AB127" i="1"/>
  <c r="AB113" i="1"/>
  <c r="I113" i="1"/>
  <c r="Z113" i="1" s="1"/>
  <c r="AB105" i="1"/>
  <c r="I105" i="1"/>
  <c r="Z105" i="1" s="1"/>
  <c r="Z91" i="1"/>
  <c r="AB79" i="1"/>
  <c r="I79" i="1"/>
  <c r="Z79" i="1" s="1"/>
  <c r="AB77" i="1"/>
  <c r="I77" i="1"/>
  <c r="Z77" i="1" s="1"/>
  <c r="Z78" i="1"/>
  <c r="Z74" i="1"/>
  <c r="Z53" i="1"/>
  <c r="Z260" i="1"/>
  <c r="Z268" i="1"/>
  <c r="Z47" i="1"/>
  <c r="AB14" i="1"/>
  <c r="U8" i="1"/>
  <c r="Z42" i="1"/>
  <c r="AB22" i="1"/>
  <c r="AB17" i="1"/>
  <c r="Z30" i="1"/>
  <c r="AB75" i="1"/>
  <c r="I75" i="1"/>
  <c r="Z75" i="1" s="1"/>
  <c r="M31" i="1"/>
  <c r="Z31" i="1" s="1"/>
  <c r="AB31" i="1"/>
  <c r="Z38" i="1"/>
  <c r="AB240" i="1"/>
  <c r="I240" i="1"/>
  <c r="Z240" i="1" s="1"/>
  <c r="M235" i="1"/>
  <c r="Z235" i="1" s="1"/>
  <c r="AB235" i="1"/>
  <c r="AB248" i="1"/>
  <c r="I248" i="1"/>
  <c r="Z248" i="1" s="1"/>
  <c r="AB230" i="1"/>
  <c r="I230" i="1"/>
  <c r="Z230" i="1" s="1"/>
  <c r="AB215" i="1"/>
  <c r="AB209" i="1"/>
  <c r="Z218" i="1"/>
  <c r="AB213" i="1"/>
  <c r="I213" i="1"/>
  <c r="Z213" i="1" s="1"/>
  <c r="I196" i="1"/>
  <c r="Z196" i="1" s="1"/>
  <c r="AB196" i="1"/>
  <c r="AB204" i="1"/>
  <c r="I204" i="1"/>
  <c r="Z204" i="1" s="1"/>
  <c r="I189" i="1"/>
  <c r="Z189" i="1" s="1"/>
  <c r="AB189" i="1"/>
  <c r="AB225" i="1"/>
  <c r="Z222" i="1"/>
  <c r="I161" i="1"/>
  <c r="Z161" i="1" s="1"/>
  <c r="AB161" i="1"/>
  <c r="AB194" i="1"/>
  <c r="Z191" i="1"/>
  <c r="Z175" i="1"/>
  <c r="AB163" i="1"/>
  <c r="I186" i="1"/>
  <c r="Z186" i="1" s="1"/>
  <c r="AB186" i="1"/>
  <c r="Z184" i="1"/>
  <c r="Z169" i="1"/>
  <c r="I143" i="1"/>
  <c r="Z143" i="1" s="1"/>
  <c r="AB143" i="1"/>
  <c r="AB173" i="1"/>
  <c r="M173" i="1"/>
  <c r="Z173" i="1" s="1"/>
  <c r="Z151" i="1"/>
  <c r="Z142" i="1"/>
  <c r="Z127" i="1"/>
  <c r="I131" i="1"/>
  <c r="Z131" i="1" s="1"/>
  <c r="AB131" i="1"/>
  <c r="AB104" i="1"/>
  <c r="I104" i="1"/>
  <c r="Z104" i="1" s="1"/>
  <c r="AB96" i="1"/>
  <c r="I96" i="1"/>
  <c r="Z96" i="1" s="1"/>
  <c r="M83" i="1"/>
  <c r="Z83" i="1" s="1"/>
  <c r="AB83" i="1"/>
  <c r="AB89" i="1"/>
  <c r="I89" i="1"/>
  <c r="Z89" i="1" s="1"/>
  <c r="AB91" i="1"/>
  <c r="AB122" i="1"/>
  <c r="I122" i="1"/>
  <c r="Z122" i="1" s="1"/>
  <c r="Z103" i="1"/>
  <c r="Z114" i="1"/>
  <c r="AB102" i="1"/>
  <c r="I102" i="1"/>
  <c r="Z102" i="1" s="1"/>
  <c r="Z61" i="1"/>
  <c r="Z210" i="1"/>
  <c r="Z261" i="1"/>
  <c r="Z269" i="1"/>
  <c r="AB43" i="1"/>
  <c r="S6" i="1"/>
  <c r="AB51" i="1"/>
  <c r="AB30" i="1"/>
  <c r="AB199" i="1"/>
  <c r="I199" i="1"/>
  <c r="Z199" i="1" s="1"/>
  <c r="AB155" i="1"/>
  <c r="I155" i="1"/>
  <c r="Z155" i="1" s="1"/>
  <c r="AB109" i="1"/>
  <c r="I109" i="1"/>
  <c r="Z109" i="1" s="1"/>
  <c r="M28" i="1"/>
  <c r="Z28" i="1" s="1"/>
  <c r="AB28" i="1"/>
  <c r="Z26" i="1"/>
  <c r="AB241" i="1"/>
  <c r="I241" i="1"/>
  <c r="Z241" i="1" s="1"/>
  <c r="AB251" i="1"/>
  <c r="I251" i="1"/>
  <c r="Z251" i="1" s="1"/>
  <c r="Z215" i="1"/>
  <c r="AB218" i="1"/>
  <c r="AB192" i="1"/>
  <c r="I192" i="1"/>
  <c r="Z192" i="1" s="1"/>
  <c r="AB191" i="1"/>
  <c r="AB175" i="1"/>
  <c r="Z160" i="1"/>
  <c r="Z182" i="1"/>
  <c r="AB176" i="1"/>
  <c r="Z166" i="1"/>
  <c r="AB144" i="1"/>
  <c r="M144" i="1"/>
  <c r="Z144" i="1" s="1"/>
  <c r="AB133" i="1"/>
  <c r="I133" i="1"/>
  <c r="Z133" i="1" s="1"/>
  <c r="AB132" i="1"/>
  <c r="I132" i="1"/>
  <c r="Z132" i="1" s="1"/>
  <c r="AB120" i="1"/>
  <c r="Z128" i="1"/>
  <c r="AB101" i="1"/>
  <c r="I101" i="1"/>
  <c r="Z101" i="1" s="1"/>
  <c r="Z123" i="1"/>
  <c r="AB124" i="1"/>
  <c r="AB103" i="1"/>
  <c r="Z52" i="1"/>
  <c r="Z44" i="1"/>
  <c r="Z24" i="1"/>
  <c r="Z116" i="1"/>
  <c r="Z262" i="1"/>
  <c r="Z43" i="1"/>
  <c r="Z73" i="1"/>
  <c r="T13" i="1"/>
  <c r="U13" i="1" s="1"/>
  <c r="Z13" i="1" s="1"/>
  <c r="Z51" i="1"/>
  <c r="AC124" i="1" l="1"/>
  <c r="AC233" i="1"/>
  <c r="AC200" i="1"/>
  <c r="AG37" i="1"/>
  <c r="AG143" i="1"/>
  <c r="AG174" i="1"/>
  <c r="AG193" i="1"/>
  <c r="AG136" i="1"/>
  <c r="AG89" i="1"/>
  <c r="AG131" i="1"/>
  <c r="AG183" i="1"/>
  <c r="AG59" i="1"/>
  <c r="AG118" i="1"/>
  <c r="AG207" i="1"/>
  <c r="AG106" i="1"/>
  <c r="AG231" i="1"/>
  <c r="AG237" i="1"/>
  <c r="AG243" i="1"/>
  <c r="AG130" i="1"/>
  <c r="AG205" i="1"/>
  <c r="AG69" i="1"/>
  <c r="AG196" i="1"/>
  <c r="AG113" i="1"/>
  <c r="AG226" i="1"/>
  <c r="AG245" i="1"/>
  <c r="AG178" i="1"/>
  <c r="AG33" i="1"/>
  <c r="AG125" i="1"/>
  <c r="AG171" i="1"/>
  <c r="AG12" i="1"/>
  <c r="AG134" i="1"/>
  <c r="AC136" i="1"/>
  <c r="AG200" i="1"/>
  <c r="AG244" i="1"/>
  <c r="AG102" i="1"/>
  <c r="AG109" i="1"/>
  <c r="AG213" i="1"/>
  <c r="AG75" i="1"/>
  <c r="AG77" i="1"/>
  <c r="AG203" i="1"/>
  <c r="AG162" i="1"/>
  <c r="AG54" i="1"/>
  <c r="AG67" i="1"/>
  <c r="AG224" i="1"/>
  <c r="AG158" i="1"/>
  <c r="AG55" i="1"/>
  <c r="AG251" i="1"/>
  <c r="AG133" i="1"/>
  <c r="AG96" i="1"/>
  <c r="AG186" i="1"/>
  <c r="AG98" i="1"/>
  <c r="AG124" i="1"/>
  <c r="AG132" i="1"/>
  <c r="AG101" i="1"/>
  <c r="AG122" i="1"/>
  <c r="AG39" i="1"/>
  <c r="AG90" i="1"/>
  <c r="AG177" i="1"/>
  <c r="AG220" i="1"/>
  <c r="AG63" i="1"/>
  <c r="AG242" i="1"/>
  <c r="AG188" i="1"/>
  <c r="AG239" i="1"/>
  <c r="AG27" i="1"/>
  <c r="AE120" i="1"/>
  <c r="AI120" i="1" s="1"/>
  <c r="AJ120" i="1" s="1"/>
  <c r="AG204" i="1"/>
  <c r="AG236" i="1"/>
  <c r="AG216" i="1"/>
  <c r="AG104" i="1"/>
  <c r="AG189" i="1"/>
  <c r="AG201" i="1"/>
  <c r="AG238" i="1"/>
  <c r="AG35" i="1"/>
  <c r="AG92" i="1"/>
  <c r="AG112" i="1"/>
  <c r="AG176" i="1"/>
  <c r="AC176" i="1"/>
  <c r="AC27" i="1"/>
  <c r="AC193" i="1"/>
  <c r="AC45" i="1"/>
  <c r="AG45" i="1"/>
  <c r="AG50" i="1"/>
  <c r="AC50" i="1"/>
  <c r="AE13" i="1"/>
  <c r="AC13" i="1"/>
  <c r="AG13" i="1"/>
  <c r="AC71" i="1"/>
  <c r="AG71" i="1"/>
  <c r="AC173" i="1"/>
  <c r="AG173" i="1"/>
  <c r="AG139" i="1"/>
  <c r="AC139" i="1"/>
  <c r="AG144" i="1"/>
  <c r="AC144" i="1"/>
  <c r="AC195" i="1"/>
  <c r="AG195" i="1"/>
  <c r="AC121" i="1"/>
  <c r="AG121" i="1"/>
  <c r="AC16" i="1"/>
  <c r="AG16" i="1"/>
  <c r="AE34" i="1"/>
  <c r="AC34" i="1"/>
  <c r="AG34" i="1"/>
  <c r="AC170" i="1"/>
  <c r="AG170" i="1"/>
  <c r="AC56" i="1"/>
  <c r="AG56" i="1"/>
  <c r="AC72" i="1"/>
  <c r="AG72" i="1"/>
  <c r="AC31" i="1"/>
  <c r="AG31" i="1"/>
  <c r="AC148" i="1"/>
  <c r="AG148" i="1"/>
  <c r="AC154" i="1"/>
  <c r="AG154" i="1"/>
  <c r="AC28" i="1"/>
  <c r="AG28" i="1"/>
  <c r="AC235" i="1"/>
  <c r="AG235" i="1"/>
  <c r="AC199" i="1"/>
  <c r="AC227" i="1"/>
  <c r="AC68" i="1"/>
  <c r="AG68" i="1"/>
  <c r="AE256" i="1"/>
  <c r="AG256" i="1"/>
  <c r="AG52" i="1"/>
  <c r="AC52" i="1"/>
  <c r="AC119" i="1"/>
  <c r="AG119" i="1"/>
  <c r="AC182" i="1"/>
  <c r="AG182" i="1"/>
  <c r="AC26" i="1"/>
  <c r="AG26" i="1"/>
  <c r="AG32" i="1"/>
  <c r="AC32" i="1"/>
  <c r="AC70" i="1"/>
  <c r="AG70" i="1"/>
  <c r="AC143" i="1"/>
  <c r="AE222" i="1"/>
  <c r="AC222" i="1"/>
  <c r="AG222" i="1"/>
  <c r="AG229" i="1"/>
  <c r="AC229" i="1"/>
  <c r="AE260" i="1"/>
  <c r="AG260" i="1"/>
  <c r="AC77" i="1"/>
  <c r="AC232" i="1"/>
  <c r="AG232" i="1"/>
  <c r="AC59" i="1"/>
  <c r="AE80" i="1"/>
  <c r="AG80" i="1"/>
  <c r="AC80" i="1"/>
  <c r="AC141" i="1"/>
  <c r="AG141" i="1"/>
  <c r="AC207" i="1"/>
  <c r="AE238" i="1"/>
  <c r="AC238" i="1"/>
  <c r="AC81" i="1"/>
  <c r="AG81" i="1"/>
  <c r="AG211" i="1"/>
  <c r="AC211" i="1"/>
  <c r="AE162" i="1"/>
  <c r="AC162" i="1"/>
  <c r="AC252" i="1"/>
  <c r="AG252" i="1"/>
  <c r="AC62" i="1"/>
  <c r="AG62" i="1"/>
  <c r="AE87" i="1"/>
  <c r="AC87" i="1"/>
  <c r="AG87" i="1"/>
  <c r="AC92" i="1"/>
  <c r="AC171" i="1"/>
  <c r="AC216" i="1"/>
  <c r="AE242" i="1"/>
  <c r="AC242" i="1"/>
  <c r="AC67" i="1"/>
  <c r="AE85" i="1"/>
  <c r="AC85" i="1"/>
  <c r="AG85" i="1"/>
  <c r="I6" i="1"/>
  <c r="AE43" i="1"/>
  <c r="AC43" i="1"/>
  <c r="AG43" i="1"/>
  <c r="AG215" i="1"/>
  <c r="AC215" i="1"/>
  <c r="AC131" i="1"/>
  <c r="AC158" i="1"/>
  <c r="AE158" i="1"/>
  <c r="AG9" i="1"/>
  <c r="AC9" i="1"/>
  <c r="AE115" i="1"/>
  <c r="AC115" i="1"/>
  <c r="AG115" i="1"/>
  <c r="AC168" i="1"/>
  <c r="AG168" i="1"/>
  <c r="AC60" i="1"/>
  <c r="AG60" i="1"/>
  <c r="AC157" i="1"/>
  <c r="AG157" i="1"/>
  <c r="AC86" i="1"/>
  <c r="AG86" i="1"/>
  <c r="AC36" i="1"/>
  <c r="AG36" i="1"/>
  <c r="AG190" i="1"/>
  <c r="AC190" i="1"/>
  <c r="AE262" i="1"/>
  <c r="AG262" i="1"/>
  <c r="AG199" i="1"/>
  <c r="AC61" i="1"/>
  <c r="AG61" i="1"/>
  <c r="AC127" i="1"/>
  <c r="AG127" i="1"/>
  <c r="AC196" i="1"/>
  <c r="AC230" i="1"/>
  <c r="AC240" i="1"/>
  <c r="AC15" i="1"/>
  <c r="AG15" i="1"/>
  <c r="AC53" i="1"/>
  <c r="AG53" i="1"/>
  <c r="AC79" i="1"/>
  <c r="AG227" i="1"/>
  <c r="AC17" i="1"/>
  <c r="AG17" i="1"/>
  <c r="AE267" i="1"/>
  <c r="AG267" i="1"/>
  <c r="AE107" i="1"/>
  <c r="AC107" i="1"/>
  <c r="AE258" i="1"/>
  <c r="AG258" i="1"/>
  <c r="AG99" i="1"/>
  <c r="AC99" i="1"/>
  <c r="AC202" i="1"/>
  <c r="AG202" i="1"/>
  <c r="AE64" i="1"/>
  <c r="AC64" i="1"/>
  <c r="AG64" i="1"/>
  <c r="AC234" i="1"/>
  <c r="AG234" i="1"/>
  <c r="Z8" i="1"/>
  <c r="AC58" i="1"/>
  <c r="AC111" i="1"/>
  <c r="AG111" i="1"/>
  <c r="AC165" i="1"/>
  <c r="AC217" i="1"/>
  <c r="AG217" i="1"/>
  <c r="AC246" i="1"/>
  <c r="AC23" i="1"/>
  <c r="AG23" i="1"/>
  <c r="AC42" i="1"/>
  <c r="AG42" i="1"/>
  <c r="AE108" i="1"/>
  <c r="AC108" i="1"/>
  <c r="AC48" i="1"/>
  <c r="AG48" i="1"/>
  <c r="AC137" i="1"/>
  <c r="AG137" i="1"/>
  <c r="AC128" i="1"/>
  <c r="AG128" i="1"/>
  <c r="AC49" i="1"/>
  <c r="AG49" i="1"/>
  <c r="AG156" i="1"/>
  <c r="AC156" i="1"/>
  <c r="AC251" i="1"/>
  <c r="AC109" i="1"/>
  <c r="AC102" i="1"/>
  <c r="AG142" i="1"/>
  <c r="AC142" i="1"/>
  <c r="AE169" i="1"/>
  <c r="AC169" i="1"/>
  <c r="AG169" i="1"/>
  <c r="AC191" i="1"/>
  <c r="AG191" i="1"/>
  <c r="AC213" i="1"/>
  <c r="AG230" i="1"/>
  <c r="AC75" i="1"/>
  <c r="U6" i="1"/>
  <c r="AG76" i="1"/>
  <c r="AC76" i="1"/>
  <c r="AG79" i="1"/>
  <c r="AC183" i="1"/>
  <c r="AE22" i="1"/>
  <c r="AC22" i="1"/>
  <c r="AG22" i="1"/>
  <c r="AE259" i="1"/>
  <c r="AG259" i="1"/>
  <c r="AC55" i="1"/>
  <c r="AC90" i="1"/>
  <c r="AC172" i="1"/>
  <c r="AG172" i="1"/>
  <c r="AC203" i="1"/>
  <c r="AC185" i="1"/>
  <c r="AG185" i="1"/>
  <c r="AC126" i="1"/>
  <c r="AG126" i="1"/>
  <c r="AG108" i="1"/>
  <c r="AC84" i="1"/>
  <c r="AG84" i="1"/>
  <c r="AE110" i="1"/>
  <c r="AC110" i="1"/>
  <c r="AG110" i="1"/>
  <c r="AC100" i="1"/>
  <c r="AG179" i="1"/>
  <c r="AC179" i="1"/>
  <c r="AC243" i="1"/>
  <c r="AC249" i="1"/>
  <c r="AG249" i="1"/>
  <c r="AC41" i="1"/>
  <c r="AG41" i="1"/>
  <c r="AG58" i="1"/>
  <c r="AC130" i="1"/>
  <c r="AC228" i="1"/>
  <c r="AG228" i="1"/>
  <c r="AG246" i="1"/>
  <c r="AC122" i="1"/>
  <c r="AC117" i="1"/>
  <c r="AG117" i="1"/>
  <c r="AC224" i="1"/>
  <c r="AG175" i="1"/>
  <c r="AC175" i="1"/>
  <c r="AC29" i="1"/>
  <c r="AG29" i="1"/>
  <c r="AC116" i="1"/>
  <c r="AG116" i="1"/>
  <c r="AC123" i="1"/>
  <c r="AG123" i="1"/>
  <c r="AC132" i="1"/>
  <c r="AC89" i="1"/>
  <c r="AC104" i="1"/>
  <c r="AC151" i="1"/>
  <c r="AG151" i="1"/>
  <c r="AC184" i="1"/>
  <c r="AG184" i="1"/>
  <c r="AC189" i="1"/>
  <c r="AG240" i="1"/>
  <c r="T6" i="1"/>
  <c r="AE74" i="1"/>
  <c r="AC74" i="1"/>
  <c r="AG74" i="1"/>
  <c r="AG209" i="1"/>
  <c r="AC209" i="1"/>
  <c r="AC236" i="1"/>
  <c r="AG198" i="1"/>
  <c r="AC198" i="1"/>
  <c r="AG107" i="1"/>
  <c r="AC147" i="1"/>
  <c r="AE147" i="1"/>
  <c r="AG147" i="1"/>
  <c r="AE178" i="1"/>
  <c r="AC178" i="1"/>
  <c r="AE201" i="1"/>
  <c r="AC201" i="1"/>
  <c r="AC223" i="1"/>
  <c r="AG223" i="1"/>
  <c r="AC35" i="1"/>
  <c r="AC93" i="1"/>
  <c r="AC174" i="1"/>
  <c r="AE174" i="1"/>
  <c r="AC97" i="1"/>
  <c r="AE265" i="1"/>
  <c r="AG265" i="1"/>
  <c r="AC63" i="1"/>
  <c r="AC129" i="1"/>
  <c r="AG129" i="1"/>
  <c r="AE264" i="1"/>
  <c r="AG264" i="1"/>
  <c r="AC21" i="1"/>
  <c r="AG21" i="1"/>
  <c r="AC94" i="1"/>
  <c r="AC153" i="1"/>
  <c r="AG153" i="1"/>
  <c r="AG165" i="1"/>
  <c r="AG83" i="1"/>
  <c r="AC83" i="1"/>
  <c r="AC113" i="1"/>
  <c r="AC51" i="1"/>
  <c r="AG51" i="1"/>
  <c r="AG19" i="1"/>
  <c r="AC19" i="1"/>
  <c r="AE101" i="1"/>
  <c r="AC101" i="1"/>
  <c r="AE192" i="1"/>
  <c r="AC192" i="1"/>
  <c r="AC241" i="1"/>
  <c r="AE269" i="1"/>
  <c r="AG269" i="1"/>
  <c r="AC248" i="1"/>
  <c r="AG91" i="1"/>
  <c r="AC91" i="1"/>
  <c r="AE149" i="1"/>
  <c r="AC149" i="1"/>
  <c r="AG149" i="1"/>
  <c r="AC226" i="1"/>
  <c r="AE187" i="1"/>
  <c r="AC187" i="1"/>
  <c r="AG187" i="1"/>
  <c r="AC14" i="1"/>
  <c r="AG14" i="1"/>
  <c r="AC66" i="1"/>
  <c r="AG66" i="1"/>
  <c r="AG140" i="1"/>
  <c r="AC140" i="1"/>
  <c r="AG194" i="1"/>
  <c r="AC194" i="1"/>
  <c r="AC25" i="1"/>
  <c r="AG25" i="1"/>
  <c r="AG93" i="1"/>
  <c r="AG145" i="1"/>
  <c r="AC145" i="1"/>
  <c r="AG97" i="1"/>
  <c r="AE257" i="1"/>
  <c r="AG257" i="1"/>
  <c r="AC98" i="1"/>
  <c r="AG100" i="1"/>
  <c r="AC197" i="1"/>
  <c r="AG197" i="1"/>
  <c r="AC18" i="1"/>
  <c r="AG18" i="1"/>
  <c r="AC146" i="1"/>
  <c r="AG146" i="1"/>
  <c r="AG57" i="1"/>
  <c r="AC57" i="1"/>
  <c r="AG94" i="1"/>
  <c r="AC134" i="1"/>
  <c r="AC247" i="1"/>
  <c r="AG247" i="1"/>
  <c r="AC160" i="1"/>
  <c r="AG160" i="1"/>
  <c r="AC96" i="1"/>
  <c r="AC208" i="1"/>
  <c r="AG208" i="1"/>
  <c r="AC245" i="1"/>
  <c r="AE266" i="1"/>
  <c r="AG266" i="1"/>
  <c r="AC155" i="1"/>
  <c r="AC114" i="1"/>
  <c r="AG114" i="1"/>
  <c r="AC204" i="1"/>
  <c r="AC218" i="1"/>
  <c r="AG218" i="1"/>
  <c r="AC30" i="1"/>
  <c r="AG30" i="1"/>
  <c r="AC47" i="1"/>
  <c r="AG47" i="1"/>
  <c r="AG78" i="1"/>
  <c r="AC78" i="1"/>
  <c r="AC105" i="1"/>
  <c r="AC152" i="1"/>
  <c r="AG152" i="1"/>
  <c r="AE167" i="1"/>
  <c r="AC167" i="1"/>
  <c r="AG167" i="1"/>
  <c r="AC39" i="1"/>
  <c r="AG46" i="1"/>
  <c r="AC46" i="1"/>
  <c r="Q11" i="1"/>
  <c r="P6" i="1"/>
  <c r="AC138" i="1"/>
  <c r="AG138" i="1"/>
  <c r="AG150" i="1"/>
  <c r="AC150" i="1"/>
  <c r="AC212" i="1"/>
  <c r="AG212" i="1"/>
  <c r="AC37" i="1"/>
  <c r="AC164" i="1"/>
  <c r="AG164" i="1"/>
  <c r="AE231" i="1"/>
  <c r="AC231" i="1"/>
  <c r="AC54" i="1"/>
  <c r="AE206" i="1"/>
  <c r="AG206" i="1"/>
  <c r="AC206" i="1"/>
  <c r="M10" i="1"/>
  <c r="Z10" i="1" s="1"/>
  <c r="AB10" i="1"/>
  <c r="AC125" i="1"/>
  <c r="AC180" i="1"/>
  <c r="AG180" i="1"/>
  <c r="AE219" i="1"/>
  <c r="AC219" i="1"/>
  <c r="AG219" i="1"/>
  <c r="AC12" i="1"/>
  <c r="AC244" i="1"/>
  <c r="AE263" i="1"/>
  <c r="AG263" i="1"/>
  <c r="AG82" i="1"/>
  <c r="AC82" i="1"/>
  <c r="AC188" i="1"/>
  <c r="AC205" i="1"/>
  <c r="AE133" i="1"/>
  <c r="AI133" i="1" s="1"/>
  <c r="AJ133" i="1" s="1"/>
  <c r="AC133" i="1"/>
  <c r="AC20" i="1"/>
  <c r="AG20" i="1"/>
  <c r="AC237" i="1"/>
  <c r="AC214" i="1"/>
  <c r="AG214" i="1"/>
  <c r="AC24" i="1"/>
  <c r="AG24" i="1"/>
  <c r="AG166" i="1"/>
  <c r="AC166" i="1"/>
  <c r="AE261" i="1"/>
  <c r="AG261" i="1"/>
  <c r="AC161" i="1"/>
  <c r="AE73" i="1"/>
  <c r="AG73" i="1"/>
  <c r="AC73" i="1"/>
  <c r="AE44" i="1"/>
  <c r="AG44" i="1"/>
  <c r="AC44" i="1"/>
  <c r="AG135" i="1"/>
  <c r="AC135" i="1"/>
  <c r="AG192" i="1"/>
  <c r="AG241" i="1"/>
  <c r="AG155" i="1"/>
  <c r="AG210" i="1"/>
  <c r="AC210" i="1"/>
  <c r="AE103" i="1"/>
  <c r="AC103" i="1"/>
  <c r="AG103" i="1"/>
  <c r="AE186" i="1"/>
  <c r="AC186" i="1"/>
  <c r="AG161" i="1"/>
  <c r="AG248" i="1"/>
  <c r="AE38" i="1"/>
  <c r="AC38" i="1"/>
  <c r="AG38" i="1"/>
  <c r="AE268" i="1"/>
  <c r="AG268" i="1"/>
  <c r="AG105" i="1"/>
  <c r="AG163" i="1"/>
  <c r="AE163" i="1"/>
  <c r="AC163" i="1"/>
  <c r="AE250" i="1"/>
  <c r="AC250" i="1"/>
  <c r="AG250" i="1"/>
  <c r="AC88" i="1"/>
  <c r="AG88" i="1"/>
  <c r="AE65" i="1"/>
  <c r="AG65" i="1"/>
  <c r="AC65" i="1"/>
  <c r="AC118" i="1"/>
  <c r="AC177" i="1"/>
  <c r="AG225" i="1"/>
  <c r="AC225" i="1"/>
  <c r="AE221" i="1"/>
  <c r="AC221" i="1"/>
  <c r="AG221" i="1"/>
  <c r="AC220" i="1"/>
  <c r="AC33" i="1"/>
  <c r="AC106" i="1"/>
  <c r="AG181" i="1"/>
  <c r="AC181" i="1"/>
  <c r="AE255" i="1"/>
  <c r="AG255" i="1"/>
  <c r="AC95" i="1"/>
  <c r="AG95" i="1"/>
  <c r="AC112" i="1"/>
  <c r="AG159" i="1"/>
  <c r="AC159" i="1"/>
  <c r="AC239" i="1"/>
  <c r="AC40" i="1"/>
  <c r="AG40" i="1"/>
  <c r="AI231" i="1" l="1"/>
  <c r="AJ231" i="1" s="1"/>
  <c r="AI174" i="1"/>
  <c r="AJ174" i="1" s="1"/>
  <c r="AI101" i="1"/>
  <c r="AJ101" i="1" s="1"/>
  <c r="AI162" i="1"/>
  <c r="AJ162" i="1" s="1"/>
  <c r="AI201" i="1"/>
  <c r="AJ201" i="1" s="1"/>
  <c r="AI186" i="1"/>
  <c r="AJ186" i="1" s="1"/>
  <c r="AI242" i="1"/>
  <c r="AJ242" i="1" s="1"/>
  <c r="AI178" i="1"/>
  <c r="AJ178" i="1" s="1"/>
  <c r="AI158" i="1"/>
  <c r="AJ158" i="1" s="1"/>
  <c r="AI238" i="1"/>
  <c r="AJ238" i="1" s="1"/>
  <c r="AI38" i="1"/>
  <c r="AJ38" i="1" s="1"/>
  <c r="AI13" i="1"/>
  <c r="AJ13" i="1" s="1"/>
  <c r="AI34" i="1"/>
  <c r="AJ34" i="1" s="1"/>
  <c r="AI73" i="1"/>
  <c r="AJ73" i="1" s="1"/>
  <c r="AI219" i="1"/>
  <c r="AJ219" i="1" s="1"/>
  <c r="AI85" i="1"/>
  <c r="AJ85" i="1" s="1"/>
  <c r="AI22" i="1"/>
  <c r="AJ22" i="1" s="1"/>
  <c r="AI65" i="1"/>
  <c r="AJ65" i="1" s="1"/>
  <c r="AI206" i="1"/>
  <c r="AJ206" i="1" s="1"/>
  <c r="AI103" i="1"/>
  <c r="AJ103" i="1" s="1"/>
  <c r="AI149" i="1"/>
  <c r="AJ149" i="1" s="1"/>
  <c r="AI167" i="1"/>
  <c r="AJ167" i="1" s="1"/>
  <c r="AI187" i="1"/>
  <c r="AJ187" i="1" s="1"/>
  <c r="AI192" i="1"/>
  <c r="AJ192" i="1" s="1"/>
  <c r="AI115" i="1"/>
  <c r="AJ115" i="1" s="1"/>
  <c r="AI222" i="1"/>
  <c r="AJ222" i="1" s="1"/>
  <c r="AI250" i="1"/>
  <c r="AJ250" i="1" s="1"/>
  <c r="AI221" i="1"/>
  <c r="AJ221" i="1" s="1"/>
  <c r="AI147" i="1"/>
  <c r="AJ147" i="1" s="1"/>
  <c r="AI108" i="1"/>
  <c r="AJ108" i="1" s="1"/>
  <c r="AI110" i="1"/>
  <c r="AJ110" i="1" s="1"/>
  <c r="AI43" i="1"/>
  <c r="AJ43" i="1" s="1"/>
  <c r="AI87" i="1"/>
  <c r="AJ87" i="1" s="1"/>
  <c r="AI163" i="1"/>
  <c r="AJ163" i="1" s="1"/>
  <c r="Z11" i="1"/>
  <c r="Q6" i="1"/>
  <c r="AI74" i="1"/>
  <c r="AJ74" i="1" s="1"/>
  <c r="AI80" i="1"/>
  <c r="AJ80" i="1" s="1"/>
  <c r="AI44" i="1"/>
  <c r="AJ44" i="1" s="1"/>
  <c r="AC10" i="1"/>
  <c r="AG10" i="1"/>
  <c r="AG8" i="1"/>
  <c r="AC8" i="1"/>
  <c r="AI107" i="1"/>
  <c r="AJ107" i="1" s="1"/>
  <c r="AI169" i="1"/>
  <c r="AJ169" i="1" s="1"/>
  <c r="M6" i="1"/>
  <c r="AI64" i="1"/>
  <c r="AJ64" i="1" s="1"/>
  <c r="Z6" i="1" l="1"/>
  <c r="AC11" i="1"/>
  <c r="AG11" i="1"/>
  <c r="AG6" i="1" s="1"/>
  <c r="AC6" i="1" l="1"/>
  <c r="AD136" i="1" l="1"/>
  <c r="AE136" i="1" s="1"/>
  <c r="AI136" i="1" s="1"/>
  <c r="AJ136" i="1" s="1"/>
  <c r="AD27" i="1"/>
  <c r="AE27" i="1" s="1"/>
  <c r="AI27" i="1" s="1"/>
  <c r="AJ27" i="1" s="1"/>
  <c r="AD233" i="1"/>
  <c r="AE233" i="1" s="1"/>
  <c r="AI233" i="1" s="1"/>
  <c r="AJ233" i="1" s="1"/>
  <c r="AD69" i="1"/>
  <c r="AE69" i="1" s="1"/>
  <c r="AI69" i="1" s="1"/>
  <c r="AJ69" i="1" s="1"/>
  <c r="AD193" i="1"/>
  <c r="AE193" i="1" s="1"/>
  <c r="AI193" i="1" s="1"/>
  <c r="AJ193" i="1" s="1"/>
  <c r="AD120" i="1"/>
  <c r="AD124" i="1"/>
  <c r="AE124" i="1" s="1"/>
  <c r="AI124" i="1" s="1"/>
  <c r="AJ124" i="1" s="1"/>
  <c r="AD200" i="1"/>
  <c r="AE200" i="1" s="1"/>
  <c r="AI200" i="1" s="1"/>
  <c r="AJ200" i="1" s="1"/>
  <c r="AD176" i="1"/>
  <c r="AE176" i="1" s="1"/>
  <c r="AI176" i="1" s="1"/>
  <c r="AJ176" i="1" s="1"/>
  <c r="AD197" i="1"/>
  <c r="AE197" i="1" s="1"/>
  <c r="AI197" i="1" s="1"/>
  <c r="AJ197" i="1" s="1"/>
  <c r="AD245" i="1"/>
  <c r="AE245" i="1" s="1"/>
  <c r="AI245" i="1" s="1"/>
  <c r="AJ245" i="1" s="1"/>
  <c r="AD180" i="1"/>
  <c r="AE180" i="1" s="1"/>
  <c r="AI180" i="1" s="1"/>
  <c r="AJ180" i="1" s="1"/>
  <c r="AD91" i="1"/>
  <c r="AE91" i="1" s="1"/>
  <c r="AI91" i="1" s="1"/>
  <c r="AJ91" i="1" s="1"/>
  <c r="AD142" i="1"/>
  <c r="AE142" i="1" s="1"/>
  <c r="AI142" i="1" s="1"/>
  <c r="AJ142" i="1" s="1"/>
  <c r="AD216" i="1"/>
  <c r="AE216" i="1" s="1"/>
  <c r="AI216" i="1" s="1"/>
  <c r="AJ216" i="1" s="1"/>
  <c r="AD170" i="1"/>
  <c r="AE170" i="1" s="1"/>
  <c r="AI170" i="1" s="1"/>
  <c r="AJ170" i="1" s="1"/>
  <c r="AD20" i="1"/>
  <c r="AE20" i="1" s="1"/>
  <c r="AI20" i="1" s="1"/>
  <c r="AJ20" i="1" s="1"/>
  <c r="AD93" i="1"/>
  <c r="AE93" i="1" s="1"/>
  <c r="AI93" i="1" s="1"/>
  <c r="AJ93" i="1" s="1"/>
  <c r="AD240" i="1"/>
  <c r="AE240" i="1" s="1"/>
  <c r="AI240" i="1" s="1"/>
  <c r="AJ240" i="1" s="1"/>
  <c r="AD32" i="1"/>
  <c r="AE32" i="1" s="1"/>
  <c r="AI32" i="1" s="1"/>
  <c r="AJ32" i="1" s="1"/>
  <c r="AD196" i="1"/>
  <c r="AE196" i="1" s="1"/>
  <c r="AI196" i="1" s="1"/>
  <c r="AJ196" i="1" s="1"/>
  <c r="AD54" i="1"/>
  <c r="AE54" i="1" s="1"/>
  <c r="AI54" i="1" s="1"/>
  <c r="AJ54" i="1" s="1"/>
  <c r="AD130" i="1"/>
  <c r="AE130" i="1" s="1"/>
  <c r="AI130" i="1" s="1"/>
  <c r="AJ130" i="1" s="1"/>
  <c r="AD131" i="1"/>
  <c r="AE131" i="1" s="1"/>
  <c r="AI131" i="1" s="1"/>
  <c r="AJ131" i="1" s="1"/>
  <c r="AD177" i="1"/>
  <c r="AE177" i="1" s="1"/>
  <c r="AI177" i="1" s="1"/>
  <c r="AJ177" i="1" s="1"/>
  <c r="AD19" i="1"/>
  <c r="AE19" i="1" s="1"/>
  <c r="AI19" i="1" s="1"/>
  <c r="AJ19" i="1" s="1"/>
  <c r="AD203" i="1"/>
  <c r="AE203" i="1" s="1"/>
  <c r="AI203" i="1" s="1"/>
  <c r="AJ203" i="1" s="1"/>
  <c r="AD107" i="1"/>
  <c r="AD243" i="1"/>
  <c r="AE243" i="1" s="1"/>
  <c r="AI243" i="1" s="1"/>
  <c r="AJ243" i="1" s="1"/>
  <c r="AD38" i="1"/>
  <c r="AD149" i="1"/>
  <c r="AD249" i="1"/>
  <c r="AE249" i="1" s="1"/>
  <c r="AI249" i="1" s="1"/>
  <c r="AJ249" i="1" s="1"/>
  <c r="AD17" i="1"/>
  <c r="AE17" i="1" s="1"/>
  <c r="AI17" i="1" s="1"/>
  <c r="AJ17" i="1" s="1"/>
  <c r="AD56" i="1"/>
  <c r="AE56" i="1" s="1"/>
  <c r="AI56" i="1" s="1"/>
  <c r="AJ56" i="1" s="1"/>
  <c r="AD115" i="1"/>
  <c r="AD192" i="1"/>
  <c r="AD169" i="1"/>
  <c r="AD64" i="1"/>
  <c r="AD235" i="1"/>
  <c r="AE235" i="1" s="1"/>
  <c r="AI235" i="1" s="1"/>
  <c r="AJ235" i="1" s="1"/>
  <c r="AD61" i="1"/>
  <c r="AE61" i="1" s="1"/>
  <c r="AI61" i="1" s="1"/>
  <c r="AJ61" i="1" s="1"/>
  <c r="AD155" i="1"/>
  <c r="AE155" i="1" s="1"/>
  <c r="AI155" i="1" s="1"/>
  <c r="AJ155" i="1" s="1"/>
  <c r="AD213" i="1"/>
  <c r="AE213" i="1" s="1"/>
  <c r="AI213" i="1" s="1"/>
  <c r="AJ213" i="1" s="1"/>
  <c r="AD66" i="1"/>
  <c r="AE66" i="1" s="1"/>
  <c r="AI66" i="1" s="1"/>
  <c r="AJ66" i="1" s="1"/>
  <c r="AD159" i="1"/>
  <c r="AE159" i="1" s="1"/>
  <c r="AI159" i="1" s="1"/>
  <c r="AJ159" i="1" s="1"/>
  <c r="AD36" i="1"/>
  <c r="AE36" i="1" s="1"/>
  <c r="AI36" i="1" s="1"/>
  <c r="AJ36" i="1" s="1"/>
  <c r="AD161" i="1"/>
  <c r="AE161" i="1" s="1"/>
  <c r="AI161" i="1" s="1"/>
  <c r="AJ161" i="1" s="1"/>
  <c r="AD153" i="1"/>
  <c r="AE153" i="1" s="1"/>
  <c r="AI153" i="1" s="1"/>
  <c r="AJ153" i="1" s="1"/>
  <c r="AD92" i="1"/>
  <c r="AE92" i="1" s="1"/>
  <c r="AI92" i="1" s="1"/>
  <c r="AJ92" i="1" s="1"/>
  <c r="AD57" i="1"/>
  <c r="AE57" i="1" s="1"/>
  <c r="AI57" i="1" s="1"/>
  <c r="AJ57" i="1" s="1"/>
  <c r="AD13" i="1"/>
  <c r="AD42" i="1"/>
  <c r="AE42" i="1" s="1"/>
  <c r="AI42" i="1" s="1"/>
  <c r="AJ42" i="1" s="1"/>
  <c r="AD156" i="1"/>
  <c r="AE156" i="1" s="1"/>
  <c r="AI156" i="1" s="1"/>
  <c r="AJ156" i="1" s="1"/>
  <c r="AD237" i="1"/>
  <c r="AE237" i="1" s="1"/>
  <c r="AI237" i="1" s="1"/>
  <c r="AJ237" i="1" s="1"/>
  <c r="AD63" i="1"/>
  <c r="AE63" i="1" s="1"/>
  <c r="AI63" i="1" s="1"/>
  <c r="AJ63" i="1" s="1"/>
  <c r="AD79" i="1"/>
  <c r="AE79" i="1" s="1"/>
  <c r="AI79" i="1" s="1"/>
  <c r="AJ79" i="1" s="1"/>
  <c r="AD141" i="1"/>
  <c r="AE141" i="1" s="1"/>
  <c r="AI141" i="1" s="1"/>
  <c r="AJ141" i="1" s="1"/>
  <c r="AD50" i="1"/>
  <c r="AE50" i="1" s="1"/>
  <c r="AI50" i="1" s="1"/>
  <c r="AJ50" i="1" s="1"/>
  <c r="AD138" i="1"/>
  <c r="AE138" i="1" s="1"/>
  <c r="AI138" i="1" s="1"/>
  <c r="AJ138" i="1" s="1"/>
  <c r="AD151" i="1"/>
  <c r="AE151" i="1" s="1"/>
  <c r="AI151" i="1" s="1"/>
  <c r="AJ151" i="1" s="1"/>
  <c r="AD87" i="1"/>
  <c r="AD72" i="1"/>
  <c r="AE72" i="1" s="1"/>
  <c r="AI72" i="1" s="1"/>
  <c r="AJ72" i="1" s="1"/>
  <c r="AD152" i="1"/>
  <c r="AE152" i="1" s="1"/>
  <c r="AI152" i="1" s="1"/>
  <c r="AJ152" i="1" s="1"/>
  <c r="AD191" i="1"/>
  <c r="AE191" i="1" s="1"/>
  <c r="AI191" i="1" s="1"/>
  <c r="AJ191" i="1" s="1"/>
  <c r="AD207" i="1"/>
  <c r="AE207" i="1" s="1"/>
  <c r="AI207" i="1" s="1"/>
  <c r="AJ207" i="1" s="1"/>
  <c r="AD205" i="1"/>
  <c r="AE205" i="1" s="1"/>
  <c r="AI205" i="1" s="1"/>
  <c r="AJ205" i="1" s="1"/>
  <c r="AD97" i="1"/>
  <c r="AE97" i="1" s="1"/>
  <c r="AI97" i="1" s="1"/>
  <c r="AJ97" i="1" s="1"/>
  <c r="AD76" i="1"/>
  <c r="AE76" i="1" s="1"/>
  <c r="AI76" i="1" s="1"/>
  <c r="AJ76" i="1" s="1"/>
  <c r="AD219" i="1"/>
  <c r="AD133" i="1"/>
  <c r="AD96" i="1"/>
  <c r="AE96" i="1" s="1"/>
  <c r="AI96" i="1" s="1"/>
  <c r="AJ96" i="1" s="1"/>
  <c r="AD241" i="1"/>
  <c r="AE241" i="1" s="1"/>
  <c r="AI241" i="1" s="1"/>
  <c r="AJ241" i="1" s="1"/>
  <c r="AD55" i="1"/>
  <c r="AE55" i="1" s="1"/>
  <c r="AI55" i="1" s="1"/>
  <c r="AJ55" i="1" s="1"/>
  <c r="AD168" i="1"/>
  <c r="AE168" i="1" s="1"/>
  <c r="AI168" i="1" s="1"/>
  <c r="AJ168" i="1" s="1"/>
  <c r="AD121" i="1"/>
  <c r="AE121" i="1" s="1"/>
  <c r="AI121" i="1" s="1"/>
  <c r="AJ121" i="1" s="1"/>
  <c r="AD37" i="1"/>
  <c r="AE37" i="1" s="1"/>
  <c r="AI37" i="1" s="1"/>
  <c r="AJ37" i="1" s="1"/>
  <c r="AD21" i="1"/>
  <c r="AE21" i="1" s="1"/>
  <c r="AI21" i="1" s="1"/>
  <c r="AJ21" i="1" s="1"/>
  <c r="AD48" i="1"/>
  <c r="AE48" i="1" s="1"/>
  <c r="AI48" i="1" s="1"/>
  <c r="AJ48" i="1" s="1"/>
  <c r="AD230" i="1"/>
  <c r="AE230" i="1" s="1"/>
  <c r="AI230" i="1" s="1"/>
  <c r="AJ230" i="1" s="1"/>
  <c r="AD83" i="1"/>
  <c r="AE83" i="1" s="1"/>
  <c r="AI83" i="1" s="1"/>
  <c r="AJ83" i="1" s="1"/>
  <c r="AD109" i="1"/>
  <c r="AE109" i="1" s="1"/>
  <c r="AI109" i="1" s="1"/>
  <c r="AJ109" i="1" s="1"/>
  <c r="AD62" i="1"/>
  <c r="AE62" i="1" s="1"/>
  <c r="AI62" i="1" s="1"/>
  <c r="AJ62" i="1" s="1"/>
  <c r="AD117" i="1"/>
  <c r="AE117" i="1" s="1"/>
  <c r="AI117" i="1" s="1"/>
  <c r="AJ117" i="1" s="1"/>
  <c r="AD112" i="1"/>
  <c r="AE112" i="1" s="1"/>
  <c r="AI112" i="1" s="1"/>
  <c r="AJ112" i="1" s="1"/>
  <c r="AD15" i="1"/>
  <c r="AE15" i="1" s="1"/>
  <c r="AI15" i="1" s="1"/>
  <c r="AJ15" i="1" s="1"/>
  <c r="AD59" i="1"/>
  <c r="AE59" i="1" s="1"/>
  <c r="AI59" i="1" s="1"/>
  <c r="AJ59" i="1" s="1"/>
  <c r="AD166" i="1"/>
  <c r="AE166" i="1" s="1"/>
  <c r="AI166" i="1" s="1"/>
  <c r="AJ166" i="1" s="1"/>
  <c r="AD208" i="1"/>
  <c r="AE208" i="1" s="1"/>
  <c r="AI208" i="1" s="1"/>
  <c r="AJ208" i="1" s="1"/>
  <c r="AD116" i="1"/>
  <c r="AE116" i="1" s="1"/>
  <c r="AI116" i="1" s="1"/>
  <c r="AJ116" i="1" s="1"/>
  <c r="AD252" i="1"/>
  <c r="AE252" i="1" s="1"/>
  <c r="AI252" i="1" s="1"/>
  <c r="AJ252" i="1" s="1"/>
  <c r="AD71" i="1"/>
  <c r="AE71" i="1" s="1"/>
  <c r="AI71" i="1" s="1"/>
  <c r="AJ71" i="1" s="1"/>
  <c r="AD238" i="1"/>
  <c r="AD214" i="1"/>
  <c r="AE214" i="1" s="1"/>
  <c r="AI214" i="1" s="1"/>
  <c r="AJ214" i="1" s="1"/>
  <c r="AD163" i="1"/>
  <c r="AD49" i="1"/>
  <c r="AE49" i="1" s="1"/>
  <c r="AI49" i="1" s="1"/>
  <c r="AJ49" i="1" s="1"/>
  <c r="AD232" i="1"/>
  <c r="AE232" i="1" s="1"/>
  <c r="AI232" i="1" s="1"/>
  <c r="AJ232" i="1" s="1"/>
  <c r="AD30" i="1"/>
  <c r="AE30" i="1" s="1"/>
  <c r="AI30" i="1" s="1"/>
  <c r="AJ30" i="1" s="1"/>
  <c r="AD201" i="1"/>
  <c r="AD251" i="1"/>
  <c r="AE251" i="1" s="1"/>
  <c r="AI251" i="1" s="1"/>
  <c r="AJ251" i="1" s="1"/>
  <c r="AD82" i="1"/>
  <c r="AE82" i="1" s="1"/>
  <c r="AI82" i="1" s="1"/>
  <c r="AJ82" i="1" s="1"/>
  <c r="AD113" i="1"/>
  <c r="AE113" i="1" s="1"/>
  <c r="AI113" i="1" s="1"/>
  <c r="AJ113" i="1" s="1"/>
  <c r="AD215" i="1"/>
  <c r="AE215" i="1" s="1"/>
  <c r="AI215" i="1" s="1"/>
  <c r="AJ215" i="1" s="1"/>
  <c r="AD144" i="1"/>
  <c r="AE144" i="1" s="1"/>
  <c r="AI144" i="1" s="1"/>
  <c r="AJ144" i="1" s="1"/>
  <c r="AD218" i="1"/>
  <c r="AE218" i="1" s="1"/>
  <c r="AI218" i="1" s="1"/>
  <c r="AJ218" i="1" s="1"/>
  <c r="AD26" i="1"/>
  <c r="AE26" i="1" s="1"/>
  <c r="AI26" i="1" s="1"/>
  <c r="AJ26" i="1" s="1"/>
  <c r="AD14" i="1"/>
  <c r="AE14" i="1" s="1"/>
  <c r="AI14" i="1" s="1"/>
  <c r="AJ14" i="1" s="1"/>
  <c r="AD67" i="1"/>
  <c r="AE67" i="1" s="1"/>
  <c r="AI67" i="1" s="1"/>
  <c r="AJ67" i="1" s="1"/>
  <c r="AD46" i="1"/>
  <c r="AE46" i="1" s="1"/>
  <c r="AI46" i="1" s="1"/>
  <c r="AJ46" i="1" s="1"/>
  <c r="AD127" i="1"/>
  <c r="AE127" i="1" s="1"/>
  <c r="AI127" i="1" s="1"/>
  <c r="AJ127" i="1" s="1"/>
  <c r="AD198" i="1"/>
  <c r="AE198" i="1" s="1"/>
  <c r="AI198" i="1" s="1"/>
  <c r="AJ198" i="1" s="1"/>
  <c r="AD225" i="1"/>
  <c r="AE225" i="1" s="1"/>
  <c r="AI225" i="1" s="1"/>
  <c r="AJ225" i="1" s="1"/>
  <c r="AD250" i="1"/>
  <c r="AD78" i="1"/>
  <c r="AE78" i="1" s="1"/>
  <c r="AI78" i="1" s="1"/>
  <c r="AJ78" i="1" s="1"/>
  <c r="AD86" i="1"/>
  <c r="AE86" i="1" s="1"/>
  <c r="AI86" i="1" s="1"/>
  <c r="AJ86" i="1" s="1"/>
  <c r="AD119" i="1"/>
  <c r="AE119" i="1" s="1"/>
  <c r="AI119" i="1" s="1"/>
  <c r="AJ119" i="1" s="1"/>
  <c r="AD101" i="1"/>
  <c r="AD146" i="1"/>
  <c r="AE146" i="1" s="1"/>
  <c r="AI146" i="1" s="1"/>
  <c r="AJ146" i="1" s="1"/>
  <c r="AD179" i="1"/>
  <c r="AE179" i="1" s="1"/>
  <c r="AI179" i="1" s="1"/>
  <c r="AJ179" i="1" s="1"/>
  <c r="AD181" i="1"/>
  <c r="AE181" i="1" s="1"/>
  <c r="AI181" i="1" s="1"/>
  <c r="AJ181" i="1" s="1"/>
  <c r="AD222" i="1"/>
  <c r="AD229" i="1"/>
  <c r="AE229" i="1" s="1"/>
  <c r="AI229" i="1" s="1"/>
  <c r="AJ229" i="1" s="1"/>
  <c r="AD41" i="1"/>
  <c r="AE41" i="1" s="1"/>
  <c r="AI41" i="1" s="1"/>
  <c r="AJ41" i="1" s="1"/>
  <c r="AD74" i="1"/>
  <c r="AD137" i="1"/>
  <c r="AE137" i="1" s="1"/>
  <c r="AI137" i="1" s="1"/>
  <c r="AJ137" i="1" s="1"/>
  <c r="AD171" i="1"/>
  <c r="AE171" i="1" s="1"/>
  <c r="AI171" i="1" s="1"/>
  <c r="AJ171" i="1" s="1"/>
  <c r="AD40" i="1"/>
  <c r="AE40" i="1" s="1"/>
  <c r="AI40" i="1" s="1"/>
  <c r="AJ40" i="1" s="1"/>
  <c r="AD18" i="1"/>
  <c r="AE18" i="1" s="1"/>
  <c r="AI18" i="1" s="1"/>
  <c r="AJ18" i="1" s="1"/>
  <c r="AD147" i="1"/>
  <c r="AD242" i="1"/>
  <c r="AD167" i="1"/>
  <c r="AD157" i="1"/>
  <c r="AE157" i="1" s="1"/>
  <c r="AI157" i="1" s="1"/>
  <c r="AJ157" i="1" s="1"/>
  <c r="AD45" i="1"/>
  <c r="AE45" i="1" s="1"/>
  <c r="AI45" i="1" s="1"/>
  <c r="AJ45" i="1" s="1"/>
  <c r="AD106" i="1"/>
  <c r="AE106" i="1" s="1"/>
  <c r="AI106" i="1" s="1"/>
  <c r="AJ106" i="1" s="1"/>
  <c r="AD209" i="1"/>
  <c r="AE209" i="1" s="1"/>
  <c r="AI209" i="1" s="1"/>
  <c r="AJ209" i="1" s="1"/>
  <c r="AD118" i="1"/>
  <c r="AE118" i="1" s="1"/>
  <c r="AI118" i="1" s="1"/>
  <c r="AJ118" i="1" s="1"/>
  <c r="AD98" i="1"/>
  <c r="AE98" i="1" s="1"/>
  <c r="AI98" i="1" s="1"/>
  <c r="AJ98" i="1" s="1"/>
  <c r="AD102" i="1"/>
  <c r="AE102" i="1" s="1"/>
  <c r="AI102" i="1" s="1"/>
  <c r="AJ102" i="1" s="1"/>
  <c r="AD47" i="1"/>
  <c r="AE47" i="1" s="1"/>
  <c r="AI47" i="1" s="1"/>
  <c r="AJ47" i="1" s="1"/>
  <c r="AD162" i="1"/>
  <c r="AD94" i="1"/>
  <c r="AE94" i="1" s="1"/>
  <c r="AI94" i="1" s="1"/>
  <c r="AJ94" i="1" s="1"/>
  <c r="AD73" i="1"/>
  <c r="AD135" i="1"/>
  <c r="AE135" i="1" s="1"/>
  <c r="AI135" i="1" s="1"/>
  <c r="AJ135" i="1" s="1"/>
  <c r="AD134" i="1"/>
  <c r="AE134" i="1" s="1"/>
  <c r="AI134" i="1" s="1"/>
  <c r="AJ134" i="1" s="1"/>
  <c r="AD175" i="1"/>
  <c r="AE175" i="1" s="1"/>
  <c r="AI175" i="1" s="1"/>
  <c r="AJ175" i="1" s="1"/>
  <c r="AD28" i="1"/>
  <c r="AE28" i="1" s="1"/>
  <c r="AI28" i="1" s="1"/>
  <c r="AJ28" i="1" s="1"/>
  <c r="AD60" i="1"/>
  <c r="AE60" i="1" s="1"/>
  <c r="AI60" i="1" s="1"/>
  <c r="AJ60" i="1" s="1"/>
  <c r="AD226" i="1"/>
  <c r="AE226" i="1" s="1"/>
  <c r="AI226" i="1" s="1"/>
  <c r="AJ226" i="1" s="1"/>
  <c r="AD23" i="1"/>
  <c r="AE23" i="1" s="1"/>
  <c r="AI23" i="1" s="1"/>
  <c r="AJ23" i="1" s="1"/>
  <c r="AD80" i="1"/>
  <c r="AD75" i="1"/>
  <c r="AE75" i="1" s="1"/>
  <c r="AI75" i="1" s="1"/>
  <c r="AJ75" i="1" s="1"/>
  <c r="AD239" i="1"/>
  <c r="AE239" i="1" s="1"/>
  <c r="AI239" i="1" s="1"/>
  <c r="AJ239" i="1" s="1"/>
  <c r="AD212" i="1"/>
  <c r="AE212" i="1" s="1"/>
  <c r="AI212" i="1" s="1"/>
  <c r="AJ212" i="1" s="1"/>
  <c r="AD44" i="1"/>
  <c r="AD202" i="1"/>
  <c r="AE202" i="1" s="1"/>
  <c r="AI202" i="1" s="1"/>
  <c r="AJ202" i="1" s="1"/>
  <c r="AD114" i="1"/>
  <c r="AE114" i="1" s="1"/>
  <c r="AI114" i="1" s="1"/>
  <c r="AJ114" i="1" s="1"/>
  <c r="AD104" i="1"/>
  <c r="AE104" i="1" s="1"/>
  <c r="AI104" i="1" s="1"/>
  <c r="AJ104" i="1" s="1"/>
  <c r="AD58" i="1"/>
  <c r="AE58" i="1" s="1"/>
  <c r="AI58" i="1" s="1"/>
  <c r="AJ58" i="1" s="1"/>
  <c r="AD143" i="1"/>
  <c r="AE143" i="1" s="1"/>
  <c r="AI143" i="1" s="1"/>
  <c r="AJ143" i="1" s="1"/>
  <c r="AD150" i="1"/>
  <c r="AE150" i="1" s="1"/>
  <c r="AI150" i="1" s="1"/>
  <c r="AJ150" i="1" s="1"/>
  <c r="AD145" i="1"/>
  <c r="AE145" i="1" s="1"/>
  <c r="AI145" i="1" s="1"/>
  <c r="AJ145" i="1" s="1"/>
  <c r="AD227" i="1"/>
  <c r="AE227" i="1" s="1"/>
  <c r="AI227" i="1" s="1"/>
  <c r="AJ227" i="1" s="1"/>
  <c r="AD190" i="1"/>
  <c r="AE190" i="1" s="1"/>
  <c r="AI190" i="1" s="1"/>
  <c r="AJ190" i="1" s="1"/>
  <c r="AD65" i="1"/>
  <c r="AD210" i="1"/>
  <c r="AE210" i="1" s="1"/>
  <c r="AI210" i="1" s="1"/>
  <c r="AJ210" i="1" s="1"/>
  <c r="AD204" i="1"/>
  <c r="AE204" i="1" s="1"/>
  <c r="AI204" i="1" s="1"/>
  <c r="AJ204" i="1" s="1"/>
  <c r="AD178" i="1"/>
  <c r="AD199" i="1"/>
  <c r="AE199" i="1" s="1"/>
  <c r="AI199" i="1" s="1"/>
  <c r="AJ199" i="1" s="1"/>
  <c r="AD189" i="1"/>
  <c r="AE189" i="1" s="1"/>
  <c r="AI189" i="1" s="1"/>
  <c r="AJ189" i="1" s="1"/>
  <c r="AD140" i="1"/>
  <c r="AE140" i="1" s="1"/>
  <c r="AI140" i="1" s="1"/>
  <c r="AJ140" i="1" s="1"/>
  <c r="AD90" i="1"/>
  <c r="AE90" i="1" s="1"/>
  <c r="AI90" i="1" s="1"/>
  <c r="AJ90" i="1" s="1"/>
  <c r="AD228" i="1"/>
  <c r="AE228" i="1" s="1"/>
  <c r="AI228" i="1" s="1"/>
  <c r="AJ228" i="1" s="1"/>
  <c r="AD16" i="1"/>
  <c r="AE16" i="1" s="1"/>
  <c r="AI16" i="1" s="1"/>
  <c r="AJ16" i="1" s="1"/>
  <c r="AD217" i="1"/>
  <c r="AE217" i="1" s="1"/>
  <c r="AI217" i="1" s="1"/>
  <c r="AJ217" i="1" s="1"/>
  <c r="AD182" i="1"/>
  <c r="AE182" i="1" s="1"/>
  <c r="AI182" i="1" s="1"/>
  <c r="AJ182" i="1" s="1"/>
  <c r="AD244" i="1"/>
  <c r="AE244" i="1" s="1"/>
  <c r="AI244" i="1" s="1"/>
  <c r="AJ244" i="1" s="1"/>
  <c r="AD184" i="1"/>
  <c r="AE184" i="1" s="1"/>
  <c r="AI184" i="1" s="1"/>
  <c r="AJ184" i="1" s="1"/>
  <c r="AD165" i="1"/>
  <c r="AE165" i="1" s="1"/>
  <c r="AI165" i="1" s="1"/>
  <c r="AJ165" i="1" s="1"/>
  <c r="AD89" i="1"/>
  <c r="AE89" i="1" s="1"/>
  <c r="AI89" i="1" s="1"/>
  <c r="AJ89" i="1" s="1"/>
  <c r="AD70" i="1"/>
  <c r="AE70" i="1" s="1"/>
  <c r="AI70" i="1" s="1"/>
  <c r="AJ70" i="1" s="1"/>
  <c r="AD68" i="1"/>
  <c r="AE68" i="1" s="1"/>
  <c r="AI68" i="1" s="1"/>
  <c r="AJ68" i="1" s="1"/>
  <c r="AD88" i="1"/>
  <c r="AE88" i="1" s="1"/>
  <c r="AI88" i="1" s="1"/>
  <c r="AJ88" i="1" s="1"/>
  <c r="AD224" i="1"/>
  <c r="AE224" i="1" s="1"/>
  <c r="AI224" i="1" s="1"/>
  <c r="AJ224" i="1" s="1"/>
  <c r="AD174" i="1"/>
  <c r="AD123" i="1"/>
  <c r="AE123" i="1" s="1"/>
  <c r="AI123" i="1" s="1"/>
  <c r="AJ123" i="1" s="1"/>
  <c r="AD81" i="1"/>
  <c r="AE81" i="1" s="1"/>
  <c r="AI81" i="1" s="1"/>
  <c r="AJ81" i="1" s="1"/>
  <c r="AD132" i="1"/>
  <c r="AE132" i="1" s="1"/>
  <c r="AI132" i="1" s="1"/>
  <c r="AJ132" i="1" s="1"/>
  <c r="AD29" i="1"/>
  <c r="AE29" i="1" s="1"/>
  <c r="AI29" i="1" s="1"/>
  <c r="AJ29" i="1" s="1"/>
  <c r="AD24" i="1"/>
  <c r="AE24" i="1" s="1"/>
  <c r="AI24" i="1" s="1"/>
  <c r="AJ24" i="1" s="1"/>
  <c r="AD12" i="1"/>
  <c r="AE12" i="1" s="1"/>
  <c r="AI12" i="1" s="1"/>
  <c r="AJ12" i="1" s="1"/>
  <c r="AD172" i="1"/>
  <c r="AE172" i="1" s="1"/>
  <c r="AI172" i="1" s="1"/>
  <c r="AJ172" i="1" s="1"/>
  <c r="AD85" i="1"/>
  <c r="AD148" i="1"/>
  <c r="AE148" i="1" s="1"/>
  <c r="AI148" i="1" s="1"/>
  <c r="AJ148" i="1" s="1"/>
  <c r="AD158" i="1"/>
  <c r="AD51" i="1"/>
  <c r="AE51" i="1" s="1"/>
  <c r="AI51" i="1" s="1"/>
  <c r="AJ51" i="1" s="1"/>
  <c r="AD234" i="1"/>
  <c r="AE234" i="1" s="1"/>
  <c r="AI234" i="1" s="1"/>
  <c r="AJ234" i="1" s="1"/>
  <c r="AD108" i="1"/>
  <c r="AD221" i="1"/>
  <c r="AD160" i="1"/>
  <c r="AE160" i="1" s="1"/>
  <c r="AI160" i="1" s="1"/>
  <c r="AJ160" i="1" s="1"/>
  <c r="AD188" i="1"/>
  <c r="AE188" i="1" s="1"/>
  <c r="AI188" i="1" s="1"/>
  <c r="AJ188" i="1" s="1"/>
  <c r="AD236" i="1"/>
  <c r="AE236" i="1" s="1"/>
  <c r="AI236" i="1" s="1"/>
  <c r="AJ236" i="1" s="1"/>
  <c r="AD9" i="1"/>
  <c r="AE9" i="1" s="1"/>
  <c r="AI9" i="1" s="1"/>
  <c r="AJ9" i="1" s="1"/>
  <c r="AD195" i="1"/>
  <c r="AE195" i="1" s="1"/>
  <c r="AI195" i="1" s="1"/>
  <c r="AJ195" i="1" s="1"/>
  <c r="AD25" i="1"/>
  <c r="AE25" i="1" s="1"/>
  <c r="AI25" i="1" s="1"/>
  <c r="AJ25" i="1" s="1"/>
  <c r="AD99" i="1"/>
  <c r="AE99" i="1" s="1"/>
  <c r="AI99" i="1" s="1"/>
  <c r="AJ99" i="1" s="1"/>
  <c r="AD31" i="1"/>
  <c r="AE31" i="1" s="1"/>
  <c r="AI31" i="1" s="1"/>
  <c r="AJ31" i="1" s="1"/>
  <c r="AD194" i="1"/>
  <c r="AE194" i="1" s="1"/>
  <c r="AI194" i="1" s="1"/>
  <c r="AJ194" i="1" s="1"/>
  <c r="AD122" i="1"/>
  <c r="AE122" i="1" s="1"/>
  <c r="AI122" i="1" s="1"/>
  <c r="AJ122" i="1" s="1"/>
  <c r="AD246" i="1"/>
  <c r="AE246" i="1" s="1"/>
  <c r="AI246" i="1" s="1"/>
  <c r="AJ246" i="1" s="1"/>
  <c r="AD154" i="1"/>
  <c r="AE154" i="1" s="1"/>
  <c r="AI154" i="1" s="1"/>
  <c r="AJ154" i="1" s="1"/>
  <c r="AD183" i="1"/>
  <c r="AE183" i="1" s="1"/>
  <c r="AI183" i="1" s="1"/>
  <c r="AJ183" i="1" s="1"/>
  <c r="AD247" i="1"/>
  <c r="AE247" i="1" s="1"/>
  <c r="AI247" i="1" s="1"/>
  <c r="AJ247" i="1" s="1"/>
  <c r="AD100" i="1"/>
  <c r="AE100" i="1" s="1"/>
  <c r="AI100" i="1" s="1"/>
  <c r="AJ100" i="1" s="1"/>
  <c r="AD77" i="1"/>
  <c r="AE77" i="1" s="1"/>
  <c r="AI77" i="1" s="1"/>
  <c r="AJ77" i="1" s="1"/>
  <c r="AD185" i="1"/>
  <c r="AE185" i="1" s="1"/>
  <c r="AI185" i="1" s="1"/>
  <c r="AJ185" i="1" s="1"/>
  <c r="AD206" i="1"/>
  <c r="AD84" i="1"/>
  <c r="AE84" i="1" s="1"/>
  <c r="AI84" i="1" s="1"/>
  <c r="AJ84" i="1" s="1"/>
  <c r="AD173" i="1"/>
  <c r="AE173" i="1" s="1"/>
  <c r="AI173" i="1" s="1"/>
  <c r="AJ173" i="1" s="1"/>
  <c r="AD95" i="1"/>
  <c r="AE95" i="1" s="1"/>
  <c r="AI95" i="1" s="1"/>
  <c r="AJ95" i="1" s="1"/>
  <c r="AD111" i="1"/>
  <c r="AE111" i="1" s="1"/>
  <c r="AI111" i="1" s="1"/>
  <c r="AJ111" i="1" s="1"/>
  <c r="AD211" i="1"/>
  <c r="AE211" i="1" s="1"/>
  <c r="AI211" i="1" s="1"/>
  <c r="AJ211" i="1" s="1"/>
  <c r="AD139" i="1"/>
  <c r="AE139" i="1" s="1"/>
  <c r="AI139" i="1" s="1"/>
  <c r="AJ139" i="1" s="1"/>
  <c r="AD125" i="1"/>
  <c r="AE125" i="1" s="1"/>
  <c r="AI125" i="1" s="1"/>
  <c r="AJ125" i="1" s="1"/>
  <c r="AD223" i="1"/>
  <c r="AE223" i="1" s="1"/>
  <c r="AI223" i="1" s="1"/>
  <c r="AJ223" i="1" s="1"/>
  <c r="AD52" i="1"/>
  <c r="AE52" i="1" s="1"/>
  <c r="AI52" i="1" s="1"/>
  <c r="AJ52" i="1" s="1"/>
  <c r="AD33" i="1"/>
  <c r="AE33" i="1" s="1"/>
  <c r="AI33" i="1" s="1"/>
  <c r="AJ33" i="1" s="1"/>
  <c r="AD39" i="1"/>
  <c r="AE39" i="1" s="1"/>
  <c r="AI39" i="1" s="1"/>
  <c r="AJ39" i="1" s="1"/>
  <c r="AD110" i="1"/>
  <c r="AD43" i="1"/>
  <c r="AD186" i="1"/>
  <c r="AD129" i="1"/>
  <c r="AE129" i="1" s="1"/>
  <c r="AI129" i="1" s="1"/>
  <c r="AJ129" i="1" s="1"/>
  <c r="AD22" i="1"/>
  <c r="AD53" i="1"/>
  <c r="AE53" i="1" s="1"/>
  <c r="AI53" i="1" s="1"/>
  <c r="AJ53" i="1" s="1"/>
  <c r="AD103" i="1"/>
  <c r="AD105" i="1"/>
  <c r="AE105" i="1" s="1"/>
  <c r="AI105" i="1" s="1"/>
  <c r="AJ105" i="1" s="1"/>
  <c r="AD248" i="1"/>
  <c r="AE248" i="1" s="1"/>
  <c r="AI248" i="1" s="1"/>
  <c r="AJ248" i="1" s="1"/>
  <c r="AD126" i="1"/>
  <c r="AE126" i="1" s="1"/>
  <c r="AI126" i="1" s="1"/>
  <c r="AJ126" i="1" s="1"/>
  <c r="AD34" i="1"/>
  <c r="AD231" i="1"/>
  <c r="AD128" i="1"/>
  <c r="AE128" i="1" s="1"/>
  <c r="AI128" i="1" s="1"/>
  <c r="AJ128" i="1" s="1"/>
  <c r="AD220" i="1"/>
  <c r="AE220" i="1" s="1"/>
  <c r="AI220" i="1" s="1"/>
  <c r="AJ220" i="1" s="1"/>
  <c r="AD187" i="1"/>
  <c r="AD164" i="1"/>
  <c r="AE164" i="1" s="1"/>
  <c r="AI164" i="1" s="1"/>
  <c r="AJ164" i="1" s="1"/>
  <c r="AD35" i="1"/>
  <c r="AE35" i="1" s="1"/>
  <c r="AI35" i="1" s="1"/>
  <c r="AJ35" i="1" s="1"/>
  <c r="AD8" i="1"/>
  <c r="AD10" i="1"/>
  <c r="AE10" i="1" s="1"/>
  <c r="AI10" i="1" s="1"/>
  <c r="AJ10" i="1" s="1"/>
  <c r="AD11" i="1"/>
  <c r="AE11" i="1" s="1"/>
  <c r="AI11" i="1" s="1"/>
  <c r="AJ11" i="1" s="1"/>
  <c r="AD6" i="1" l="1"/>
  <c r="AE8" i="1"/>
  <c r="AI8" i="1" l="1"/>
  <c r="AJ8" i="1" s="1"/>
  <c r="AE6" i="1"/>
  <c r="AI6" i="1" l="1"/>
  <c r="AJ6" i="1" l="1"/>
</calcChain>
</file>

<file path=xl/sharedStrings.xml><?xml version="1.0" encoding="utf-8"?>
<sst xmlns="http://schemas.openxmlformats.org/spreadsheetml/2006/main" count="611" uniqueCount="351">
  <si>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</si>
  <si>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</si>
  <si>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</si>
  <si>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</si>
  <si>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</si>
  <si>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</si>
  <si>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</si>
  <si>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</si>
  <si>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</si>
  <si>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</si>
  <si>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</si>
  <si>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</si>
  <si>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</si>
  <si>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</si>
  <si>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</si>
  <si>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</si>
  <si>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</si>
  <si>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</si>
  <si>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</si>
  <si>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</si>
  <si>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</si>
  <si>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</si>
  <si>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</si>
  <si>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</si>
  <si>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</si>
  <si>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</si>
  <si>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</si>
  <si>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</si>
  <si>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</si>
  <si>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</si>
  <si>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District
Public School
Adequacy
SFY 2022</t>
  </si>
  <si>
    <t>Cost of an Opportunity for an Adequate Education</t>
  </si>
  <si>
    <t>Statewide Education Property Tax (SWEPT)</t>
  </si>
  <si>
    <t>Additional Aid</t>
  </si>
  <si>
    <r>
      <rPr>
        <b/>
        <u/>
        <sz val="10"/>
        <color indexed="8"/>
        <rFont val="Arial"/>
        <family val="2"/>
      </rPr>
      <t xml:space="preserve">Preliminary Grant 
</t>
    </r>
    <r>
      <rPr>
        <b/>
        <sz val="10"/>
        <color indexed="8"/>
        <rFont val="Arial"/>
        <family val="2"/>
      </rPr>
      <t xml:space="preserve">
 Cost of Adequacy            Less SWEPT Plus Relief Aid</t>
    </r>
  </si>
  <si>
    <t>Stabilization Aid</t>
  </si>
  <si>
    <t>Hold Harmless Level</t>
  </si>
  <si>
    <t>Preliminary &amp; Final Grant</t>
  </si>
  <si>
    <t>Base Adequacy</t>
  </si>
  <si>
    <t xml:space="preserve">Federal Free &amp; Reduced (F&amp;R) Price Meal Eligible </t>
  </si>
  <si>
    <t>Receiving Special Education Services (SPED)</t>
  </si>
  <si>
    <t>English Language Learners (ELL)</t>
  </si>
  <si>
    <t>3rd Grader With A Nonproficient Reading Score</t>
  </si>
  <si>
    <t>Total Calculated Cost of an Adequate Education</t>
  </si>
  <si>
    <t>Relief Aid Grant</t>
  </si>
  <si>
    <t xml:space="preserve">FY 2012 Stabilization Grant 
(100% of Grant) </t>
  </si>
  <si>
    <r>
      <rPr>
        <b/>
        <u/>
        <sz val="10"/>
        <color indexed="8"/>
        <rFont val="Arial"/>
        <family val="2"/>
      </rPr>
      <t>Grant Eligibility:</t>
    </r>
    <r>
      <rPr>
        <b/>
        <sz val="10"/>
        <color indexed="8"/>
        <rFont val="Arial"/>
        <family val="2"/>
      </rPr>
      <t xml:space="preserve">
(1) Stabilization Received FY 12
(2) ADM &gt; Zero
(3) Cost of Adequacy &gt; SWEPT</t>
    </r>
  </si>
  <si>
    <t>Districts Guaranteed 95% Of November 2020 Grant Estimate of FY 2022</t>
  </si>
  <si>
    <t>Adequacy Grant = Max of Preliminary Grant Plus Stabiliation Grant Or 95% of November 2020 Grant Estimate</t>
  </si>
  <si>
    <t xml:space="preserve">   
   Final Grant:
(1) Preliminary Grant
(2) Plus SWEPT</t>
  </si>
  <si>
    <t>From EOY Data Excl Charter And OOS</t>
  </si>
  <si>
    <t>2019-2020 Membership</t>
  </si>
  <si>
    <t>2020-2021 Membership</t>
  </si>
  <si>
    <t xml:space="preserve"> Base Adequacy Membership
(Greater of School Year 2020 &amp; 2021)</t>
  </si>
  <si>
    <t>Base Adequacy Aid</t>
  </si>
  <si>
    <t>2019-2020 
 F&amp;R Membership</t>
  </si>
  <si>
    <t>2020-2021 
 F&amp;R Membership</t>
  </si>
  <si>
    <t>F&amp;R ADM
(Greater of School Year 2020 &amp; 2021)</t>
  </si>
  <si>
    <t>Free or Reduced Differentiated Aid</t>
  </si>
  <si>
    <t>2019-2020 
SPED Membership</t>
  </si>
  <si>
    <t>2020-2021 
SPED Membership</t>
  </si>
  <si>
    <t>SPED ADM
(Greater of School Year 2020 &amp; 2021)</t>
  </si>
  <si>
    <t>Special Education Differentiated Aid</t>
  </si>
  <si>
    <t>2019-2020 
ELL Membership</t>
  </si>
  <si>
    <t>2020-2021 
ELL Membership</t>
  </si>
  <si>
    <t>ELL
ADM
(Greater of School Year 2020 &amp; 2021)</t>
  </si>
  <si>
    <t>ELL Differentiated Aid</t>
  </si>
  <si>
    <t>2018-2019
3rd Grade Reading Membership</t>
  </si>
  <si>
    <t>2020-2021 
3rd Grade Reading Membership</t>
  </si>
  <si>
    <t>3rd Grade
ADM
(Greater of School Year 2020 &amp; 2021)</t>
  </si>
  <si>
    <t>3rd Grade Reading Differentiated Aid</t>
  </si>
  <si>
    <t>Under 12% F&amp;R = $0 Relief
12.00% F&amp;R  = $150 Grant Per F&amp;R Pupil
Over 48.00% F&amp;R = $600 Grant Per F&amp;R Pupil
Between 12% &amp; 48% = Sliding Scale Grant of $0.125 Per .01%
Total Grant Proprated Up/Down To $17.5 Million
(No Excess SWEPT Town Appears Eligible At This Time)</t>
  </si>
  <si>
    <t>ADM</t>
  </si>
  <si>
    <t>% of F&amp;R Eligible Pupils</t>
  </si>
  <si>
    <t>Loc #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</si>
  <si>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</si>
  <si>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</si>
  <si>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</si>
  <si>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</si>
  <si>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</si>
  <si>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</si>
  <si>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</si>
  <si>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</si>
  <si>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</si>
  <si>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</si>
  <si>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</si>
  <si>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</si>
  <si>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</si>
  <si>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</si>
  <si>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</si>
  <si>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</si>
  <si>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</si>
  <si>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</si>
  <si>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</si>
  <si>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</si>
  <si>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</si>
  <si>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</si>
  <si>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</si>
  <si>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</si>
  <si>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</si>
  <si>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</si>
  <si>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</si>
  <si>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</si>
  <si>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</si>
  <si>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</si>
  <si>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</si>
  <si>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</si>
  <si>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</si>
  <si>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</si>
  <si>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</si>
  <si>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</si>
  <si>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</si>
  <si>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</si>
  <si>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</si>
  <si>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</si>
  <si>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</si>
  <si>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</si>
  <si>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</si>
  <si>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</si>
  <si>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</si>
  <si>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</si>
  <si>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</si>
  <si>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</si>
  <si>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</si>
  <si>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</si>
  <si>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</si>
  <si>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</si>
  <si>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</si>
  <si>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</si>
  <si>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</si>
  <si>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</si>
  <si>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</si>
  <si>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</si>
  <si>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</si>
  <si>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</si>
  <si>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</si>
  <si>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</si>
  <si>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</si>
  <si>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</si>
  <si>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</si>
  <si>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</si>
  <si>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</si>
  <si>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</si>
  <si>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</si>
  <si>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</si>
  <si>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</si>
  <si>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</si>
  <si>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</si>
  <si>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</si>
  <si>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</si>
  <si>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</si>
  <si>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</si>
  <si>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</si>
  <si>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</si>
  <si>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</si>
  <si>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</si>
  <si>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</si>
  <si>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</si>
  <si>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</si>
  <si>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</si>
  <si>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</si>
  <si>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</si>
  <si>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</si>
  <si>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</si>
  <si>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</si>
  <si>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</si>
  <si>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</si>
  <si>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</si>
  <si>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</si>
  <si>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</si>
  <si>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</si>
  <si>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</si>
  <si>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</si>
  <si>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</si>
  <si>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</si>
  <si>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</si>
  <si>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</si>
  <si>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</si>
  <si>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</si>
  <si>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</si>
  <si>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</si>
  <si>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</si>
  <si>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</si>
  <si>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</si>
  <si>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</si>
  <si>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</si>
  <si>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</si>
  <si>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</si>
  <si>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</si>
  <si>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</si>
  <si>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</si>
  <si>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</si>
  <si>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</si>
  <si>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</si>
  <si>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</si>
  <si>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</si>
  <si>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</si>
  <si>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</si>
  <si>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</si>
  <si>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</si>
  <si>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</si>
  <si>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</si>
  <si>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</si>
  <si>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</si>
  <si>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</si>
  <si>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</si>
  <si>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</si>
  <si>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</si>
  <si>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</si>
  <si>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</si>
  <si>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</si>
  <si>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</si>
  <si>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</si>
  <si>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</si>
  <si>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</si>
  <si>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</si>
  <si>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</si>
  <si>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</si>
  <si>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</si>
  <si>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</si>
  <si>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</si>
  <si>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</si>
  <si>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</si>
  <si>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</si>
  <si>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</si>
  <si>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</si>
  <si>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</si>
  <si>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</si>
  <si>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</si>
  <si>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</si>
  <si>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</si>
  <si>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</si>
  <si>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</si>
  <si>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</si>
  <si>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</si>
  <si>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</si>
  <si>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</si>
  <si>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</si>
  <si>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</si>
  <si>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</si>
  <si>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</si>
  <si>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</si>
  <si>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</si>
  <si>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</si>
  <si>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</si>
  <si>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</si>
  <si>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</si>
  <si>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</si>
  <si>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</si>
  <si>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</si>
  <si>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</si>
  <si>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</si>
  <si>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</si>
  <si>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</si>
  <si>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</si>
  <si>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</si>
  <si>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</si>
  <si>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</si>
  <si>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</si>
  <si>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</si>
  <si>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</si>
  <si>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</si>
  <si>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</si>
  <si>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</si>
  <si>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</si>
  <si>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</si>
  <si>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</si>
  <si>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</si>
  <si>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</si>
  <si>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</si>
  <si>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</si>
  <si>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</si>
  <si>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</si>
  <si>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</si>
  <si>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</si>
  <si>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</si>
  <si>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</si>
  <si>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</si>
  <si>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</si>
  <si>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</si>
  <si>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</si>
  <si>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</si>
  <si>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</si>
  <si>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</si>
  <si>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</si>
  <si>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</si>
  <si>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</si>
  <si>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</si>
  <si>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</si>
  <si>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</si>
  <si>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</si>
  <si>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</si>
  <si>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</si>
  <si>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</si>
  <si>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</si>
  <si>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</si>
  <si>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</si>
  <si>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</si>
  <si>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</si>
  <si>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</si>
  <si>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</si>
  <si>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</si>
  <si>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</si>
  <si>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</si>
  <si>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</si>
  <si>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</si>
  <si>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</si>
  <si>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</si>
  <si>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</si>
  <si>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</si>
  <si>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</si>
  <si>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</si>
  <si>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</si>
  <si>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</si>
  <si>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</si>
  <si>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</si>
  <si>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</si>
  <si>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</si>
  <si>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</si>
  <si>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</si>
  <si>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</si>
  <si>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</t>
  </si>
  <si>
    <t>ATK. &amp; GILMANTON ACAD.</t>
  </si>
  <si>
    <t>b</t>
  </si>
  <si>
    <t>BEAN'S GRANT</t>
  </si>
  <si>
    <t>c</t>
  </si>
  <si>
    <t>BEAN'S PURCHASE</t>
  </si>
  <si>
    <t>d</t>
  </si>
  <si>
    <t>CHANDLER'S PURCHASE</t>
  </si>
  <si>
    <t>e</t>
  </si>
  <si>
    <t>CRAWFORD'S PURCH.</t>
  </si>
  <si>
    <t>f</t>
  </si>
  <si>
    <t>CUTT'S GRANT</t>
  </si>
  <si>
    <t>g</t>
  </si>
  <si>
    <t>ERVING'S GRANT</t>
  </si>
  <si>
    <t>h</t>
  </si>
  <si>
    <t>GREEN'S GRANT</t>
  </si>
  <si>
    <t>i</t>
  </si>
  <si>
    <t>HADLEY'S PURCH.</t>
  </si>
  <si>
    <t>j</t>
  </si>
  <si>
    <t>KILKENNY</t>
  </si>
  <si>
    <t>k</t>
  </si>
  <si>
    <t>LIVERMORE</t>
  </si>
  <si>
    <t>l</t>
  </si>
  <si>
    <t>LOW &amp; BURBANK GR.</t>
  </si>
  <si>
    <t>m</t>
  </si>
  <si>
    <t>SARGENT'S PURCHASE</t>
  </si>
  <si>
    <t>n</t>
  </si>
  <si>
    <t>SECOND COLLEGE GR.</t>
  </si>
  <si>
    <t>o</t>
  </si>
  <si>
    <t>THOM. &amp; MES. PURCH.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</si>
</sst>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5" fillId="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64" fontId="5" fillId="6" borderId="20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164" fontId="5" fillId="7" borderId="20" xfId="0" applyNumberFormat="1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wrapText="1"/>
    </xf>
    <xf numFmtId="164" fontId="5" fillId="8" borderId="21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7" fontId="5" fillId="4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7" fontId="5" fillId="6" borderId="2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7" fontId="5" fillId="7" borderId="2" xfId="0" applyNumberFormat="1" applyFont="1" applyFill="1" applyBorder="1" applyAlignment="1">
      <alignment horizontal="center"/>
    </xf>
    <xf numFmtId="7" fontId="5" fillId="5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7" fontId="5" fillId="8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/>
    <xf numFmtId="0" fontId="5" fillId="3" borderId="11" xfId="0" applyFont="1" applyFill="1" applyBorder="1"/>
    <xf numFmtId="0" fontId="5" fillId="3" borderId="25" xfId="0" applyFont="1" applyFill="1" applyBorder="1"/>
    <xf numFmtId="4" fontId="5" fillId="4" borderId="11" xfId="0" applyNumberFormat="1" applyFont="1" applyFill="1" applyBorder="1"/>
    <xf numFmtId="4" fontId="12" fillId="4" borderId="2" xfId="2" applyNumberFormat="1" applyFont="1" applyFill="1" applyBorder="1"/>
    <xf numFmtId="39" fontId="12" fillId="4" borderId="2" xfId="2" applyNumberFormat="1" applyFont="1" applyFill="1" applyBorder="1"/>
    <xf numFmtId="4" fontId="12" fillId="6" borderId="2" xfId="2" applyNumberFormat="1" applyFont="1" applyFill="1" applyBorder="1"/>
    <xf numFmtId="39" fontId="12" fillId="6" borderId="2" xfId="2" applyNumberFormat="1" applyFont="1" applyFill="1" applyBorder="1"/>
    <xf numFmtId="39" fontId="12" fillId="7" borderId="2" xfId="2" applyNumberFormat="1" applyFont="1" applyFill="1" applyBorder="1"/>
    <xf numFmtId="4" fontId="12" fillId="7" borderId="2" xfId="2" applyNumberFormat="1" applyFont="1" applyFill="1" applyBorder="1"/>
    <xf numFmtId="4" fontId="12" fillId="5" borderId="2" xfId="2" applyNumberFormat="1" applyFont="1" applyFill="1" applyBorder="1"/>
    <xf numFmtId="39" fontId="12" fillId="5" borderId="2" xfId="2" applyNumberFormat="1" applyFont="1" applyFill="1" applyBorder="1"/>
    <xf numFmtId="4" fontId="12" fillId="8" borderId="14" xfId="2" applyNumberFormat="1" applyFont="1" applyFill="1" applyBorder="1"/>
    <xf numFmtId="43" fontId="12" fillId="8" borderId="14" xfId="2" applyNumberFormat="1" applyFont="1" applyFill="1" applyBorder="1"/>
    <xf numFmtId="43" fontId="12" fillId="3" borderId="18" xfId="2" applyNumberFormat="1" applyFont="1" applyFill="1" applyBorder="1"/>
    <xf numFmtId="164" fontId="12" fillId="4" borderId="17" xfId="2" applyNumberFormat="1" applyFont="1" applyFill="1" applyBorder="1"/>
    <xf numFmtId="43" fontId="12" fillId="9" borderId="2" xfId="2" applyNumberFormat="1" applyFont="1" applyFill="1" applyBorder="1"/>
    <xf numFmtId="37" fontId="12" fillId="9" borderId="18" xfId="2" applyNumberFormat="1" applyFont="1" applyFill="1" applyBorder="1"/>
    <xf numFmtId="43" fontId="12" fillId="5" borderId="17" xfId="2" applyNumberFormat="1" applyFont="1" applyFill="1" applyBorder="1"/>
    <xf numFmtId="164" fontId="12" fillId="7" borderId="11" xfId="2" applyNumberFormat="1" applyFont="1" applyFill="1" applyBorder="1"/>
    <xf numFmtId="43" fontId="12" fillId="7" borderId="18" xfId="2" applyNumberFormat="1" applyFont="1" applyFill="1" applyBorder="1"/>
    <xf numFmtId="43" fontId="12" fillId="5" borderId="14" xfId="2" applyNumberFormat="1" applyFont="1" applyFill="1" applyBorder="1"/>
    <xf numFmtId="43" fontId="12" fillId="3" borderId="11" xfId="2" applyFont="1" applyFill="1" applyBorder="1"/>
    <xf numFmtId="43" fontId="5" fillId="3" borderId="18" xfId="0" applyNumberFormat="1" applyFont="1" applyFill="1" applyBorder="1"/>
    <xf numFmtId="43" fontId="5" fillId="0" borderId="0" xfId="0" applyNumberFormat="1" applyFont="1"/>
    <xf numFmtId="0" fontId="5" fillId="0" borderId="26" xfId="0" applyFont="1" applyBorder="1"/>
    <xf numFmtId="0" fontId="5" fillId="0" borderId="0" xfId="0" applyFont="1" applyBorder="1"/>
    <xf numFmtId="165" fontId="5" fillId="0" borderId="0" xfId="2" applyNumberFormat="1" applyFont="1" applyBorder="1"/>
    <xf numFmtId="164" fontId="5" fillId="0" borderId="0" xfId="2" applyNumberFormat="1" applyFont="1" applyBorder="1"/>
    <xf numFmtId="4" fontId="5" fillId="0" borderId="0" xfId="2" applyNumberFormat="1" applyFont="1" applyBorder="1"/>
    <xf numFmtId="0" fontId="13" fillId="0" borderId="0" xfId="0" applyFont="1" applyBorder="1"/>
    <xf numFmtId="164" fontId="5" fillId="0" borderId="27" xfId="2" applyNumberFormat="1" applyFont="1" applyBorder="1"/>
    <xf numFmtId="164" fontId="5" fillId="0" borderId="28" xfId="2" applyNumberFormat="1" applyFont="1" applyBorder="1"/>
    <xf numFmtId="0" fontId="5" fillId="0" borderId="27" xfId="0" applyFont="1" applyBorder="1"/>
    <xf numFmtId="164" fontId="5" fillId="0" borderId="28" xfId="0" applyNumberFormat="1" applyFont="1" applyBorder="1"/>
    <xf numFmtId="0" fontId="1" fillId="0" borderId="0" xfId="0" applyFont="1" applyBorder="1"/>
    <xf numFmtId="0" fontId="5" fillId="0" borderId="26" xfId="0" applyFont="1" applyFill="1" applyBorder="1"/>
    <xf numFmtId="0" fontId="1" fillId="0" borderId="27" xfId="0" applyFont="1" applyFill="1" applyBorder="1"/>
    <xf numFmtId="4" fontId="1" fillId="0" borderId="0" xfId="0" applyNumberFormat="1" applyFont="1"/>
    <xf numFmtId="0" fontId="14" fillId="0" borderId="0" xfId="0" applyFont="1"/>
    <xf numFmtId="0" fontId="14" fillId="0" borderId="29" xfId="0" applyFont="1" applyBorder="1"/>
    <xf numFmtId="0" fontId="1" fillId="0" borderId="30" xfId="0" applyFont="1" applyBorder="1"/>
    <xf numFmtId="4" fontId="1" fillId="0" borderId="29" xfId="0" applyNumberFormat="1" applyFont="1" applyBorder="1"/>
    <xf numFmtId="43" fontId="1" fillId="0" borderId="31" xfId="0" applyNumberFormat="1" applyFont="1" applyBorder="1"/>
    <xf numFmtId="43" fontId="1" fillId="0" borderId="31" xfId="2" applyFont="1" applyBorder="1"/>
    <xf numFmtId="43" fontId="1" fillId="0" borderId="31" xfId="2" applyNumberFormat="1" applyFont="1" applyBorder="1"/>
    <xf numFmtId="43" fontId="1" fillId="0" borderId="32" xfId="2" applyFont="1" applyBorder="1"/>
    <xf numFmtId="164" fontId="1" fillId="0" borderId="33" xfId="2" applyNumberFormat="1" applyFont="1" applyBorder="1"/>
    <xf numFmtId="10" fontId="1" fillId="0" borderId="29" xfId="2" applyNumberFormat="1" applyFont="1" applyBorder="1"/>
    <xf numFmtId="43" fontId="1" fillId="0" borderId="32" xfId="2" applyNumberFormat="1" applyFont="1" applyBorder="1"/>
    <xf numFmtId="43" fontId="1" fillId="10" borderId="33" xfId="2" applyNumberFormat="1" applyFont="1" applyFill="1" applyBorder="1"/>
    <xf numFmtId="43" fontId="1" fillId="0" borderId="29" xfId="2" applyFont="1" applyBorder="1"/>
    <xf numFmtId="4" fontId="14" fillId="0" borderId="34" xfId="0" applyNumberFormat="1" applyFont="1" applyBorder="1"/>
    <xf numFmtId="43" fontId="1" fillId="0" borderId="29" xfId="2" applyNumberFormat="1" applyFont="1" applyFill="1" applyBorder="1"/>
    <xf numFmtId="43" fontId="1" fillId="0" borderId="32" xfId="0" applyNumberFormat="1" applyFont="1" applyFill="1" applyBorder="1"/>
    <xf numFmtId="10" fontId="1" fillId="0" borderId="0" xfId="0" applyNumberFormat="1" applyFont="1"/>
    <xf numFmtId="43" fontId="14" fillId="0" borderId="0" xfId="0" applyNumberFormat="1" applyFont="1"/>
    <xf numFmtId="43" fontId="14" fillId="0" borderId="0" xfId="2" applyFont="1" applyFill="1" applyBorder="1"/>
    <xf numFmtId="10" fontId="14" fillId="0" borderId="0" xfId="0" applyNumberFormat="1" applyFont="1"/>
    <xf numFmtId="4" fontId="1" fillId="0" borderId="30" xfId="2" applyNumberFormat="1" applyFont="1" applyBorder="1"/>
    <xf numFmtId="43" fontId="1" fillId="10" borderId="29" xfId="2" applyNumberFormat="1" applyFont="1" applyFill="1" applyBorder="1"/>
    <xf numFmtId="0" fontId="1" fillId="10" borderId="0" xfId="0" applyFont="1" applyFill="1"/>
    <xf numFmtId="0" fontId="1" fillId="10" borderId="29" xfId="0" applyFont="1" applyFill="1" applyBorder="1"/>
    <xf numFmtId="0" fontId="1" fillId="10" borderId="30" xfId="0" applyFont="1" applyFill="1" applyBorder="1"/>
    <xf numFmtId="4" fontId="1" fillId="0" borderId="32" xfId="0" applyNumberFormat="1" applyFont="1" applyBorder="1"/>
    <xf numFmtId="0" fontId="15" fillId="0" borderId="0" xfId="0" applyFont="1"/>
    <xf numFmtId="0" fontId="15" fillId="0" borderId="35" xfId="0" applyFont="1" applyBorder="1"/>
    <xf numFmtId="4" fontId="1" fillId="0" borderId="36" xfId="2" applyNumberFormat="1" applyFont="1" applyBorder="1"/>
    <xf numFmtId="4" fontId="1" fillId="0" borderId="35" xfId="0" applyNumberFormat="1" applyFont="1" applyBorder="1"/>
    <xf numFmtId="43" fontId="1" fillId="0" borderId="37" xfId="0" applyNumberFormat="1" applyFont="1" applyBorder="1"/>
    <xf numFmtId="43" fontId="1" fillId="0" borderId="37" xfId="2" applyFont="1" applyBorder="1"/>
    <xf numFmtId="43" fontId="1" fillId="0" borderId="37" xfId="2" applyNumberFormat="1" applyFont="1" applyBorder="1"/>
    <xf numFmtId="43" fontId="1" fillId="0" borderId="38" xfId="2" applyFont="1" applyBorder="1"/>
    <xf numFmtId="164" fontId="1" fillId="0" borderId="39" xfId="2" applyNumberFormat="1" applyFont="1" applyBorder="1"/>
    <xf numFmtId="10" fontId="1" fillId="0" borderId="35" xfId="2" applyNumberFormat="1" applyFont="1" applyBorder="1"/>
    <xf numFmtId="43" fontId="1" fillId="0" borderId="38" xfId="2" applyNumberFormat="1" applyFont="1" applyBorder="1"/>
    <xf numFmtId="43" fontId="1" fillId="10" borderId="39" xfId="2" applyNumberFormat="1" applyFont="1" applyFill="1" applyBorder="1"/>
    <xf numFmtId="43" fontId="1" fillId="10" borderId="35" xfId="2" applyNumberFormat="1" applyFont="1" applyFill="1" applyBorder="1"/>
    <xf numFmtId="4" fontId="14" fillId="0" borderId="40" xfId="0" applyNumberFormat="1" applyFont="1" applyBorder="1"/>
    <xf numFmtId="43" fontId="1" fillId="0" borderId="38" xfId="0" applyNumberFormat="1" applyFont="1" applyFill="1" applyBorder="1"/>
    <xf numFmtId="0" fontId="1" fillId="0" borderId="41" xfId="0" applyFont="1" applyBorder="1"/>
    <xf numFmtId="39" fontId="1" fillId="0" borderId="41" xfId="2" applyNumberFormat="1" applyFont="1" applyBorder="1"/>
    <xf numFmtId="0" fontId="16" fillId="0" borderId="41" xfId="0" applyFont="1" applyBorder="1"/>
    <xf numFmtId="164" fontId="1" fillId="0" borderId="41" xfId="2" applyNumberFormat="1" applyFont="1" applyBorder="1"/>
    <xf numFmtId="4" fontId="1" fillId="0" borderId="41" xfId="0" applyNumberFormat="1" applyFont="1" applyBorder="1"/>
    <xf numFmtId="43" fontId="1" fillId="0" borderId="41" xfId="2" applyNumberFormat="1" applyFont="1" applyBorder="1"/>
    <xf numFmtId="43" fontId="1" fillId="0" borderId="41" xfId="2" applyNumberFormat="1" applyFont="1" applyFill="1" applyBorder="1"/>
    <xf numFmtId="43" fontId="1" fillId="0" borderId="41" xfId="0" applyNumberFormat="1" applyFont="1" applyFill="1" applyBorder="1"/>
    <xf numFmtId="43" fontId="1" fillId="0" borderId="0" xfId="0" applyNumberFormat="1" applyFont="1"/>
    <xf numFmtId="43" fontId="14" fillId="0" borderId="0" xfId="2" applyFont="1" applyFill="1"/>
    <xf numFmtId="0" fontId="1" fillId="0" borderId="31" xfId="0" applyFont="1" applyBorder="1"/>
    <xf numFmtId="39" fontId="1" fillId="0" borderId="31" xfId="2" applyNumberFormat="1" applyFont="1" applyBorder="1"/>
    <xf numFmtId="0" fontId="16" fillId="0" borderId="31" xfId="0" applyFont="1" applyBorder="1"/>
    <xf numFmtId="164" fontId="1" fillId="0" borderId="31" xfId="2" applyNumberFormat="1" applyFont="1" applyBorder="1"/>
    <xf numFmtId="4" fontId="1" fillId="0" borderId="31" xfId="0" applyNumberFormat="1" applyFont="1" applyBorder="1"/>
    <xf numFmtId="43" fontId="1" fillId="0" borderId="31" xfId="2" applyNumberFormat="1" applyFont="1" applyFill="1" applyBorder="1"/>
    <xf numFmtId="43" fontId="1" fillId="0" borderId="31" xfId="0" applyNumberFormat="1" applyFont="1" applyFill="1" applyBorder="1"/>
    <xf numFmtId="0" fontId="15" fillId="0" borderId="31" xfId="0" applyFont="1" applyBorder="1" applyAlignment="1">
      <alignment horizontal="right"/>
    </xf>
    <xf numFmtId="4" fontId="1" fillId="0" borderId="31" xfId="2" applyNumberFormat="1" applyFont="1" applyBorder="1"/>
    <xf numFmtId="2" fontId="1" fillId="0" borderId="31" xfId="0" applyNumberFormat="1" applyFont="1" applyBorder="1"/>
    <xf numFmtId="164" fontId="1" fillId="10" borderId="31" xfId="2" applyNumberFormat="1" applyFont="1" applyFill="1" applyBorder="1"/>
    <xf numFmtId="43" fontId="1" fillId="10" borderId="31" xfId="2" applyNumberFormat="1" applyFont="1" applyFill="1" applyBorder="1"/>
    <xf numFmtId="4" fontId="17" fillId="0" borderId="0" xfId="0" applyNumberFormat="1" applyFont="1"/>
    <xf numFmtId="4" fontId="1" fillId="0" borderId="0" xfId="0" applyNumberFormat="1" applyFont="1" applyFill="1" applyAlignment="1">
      <alignment horizontal="center" wrapText="1"/>
    </xf>
    <xf numFmtId="4" fontId="17" fillId="0" borderId="0" xfId="0" applyNumberFormat="1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43" fontId="14" fillId="10" borderId="0" xfId="2" applyFont="1" applyFill="1"/>
    <xf numFmtId="0" fontId="1" fillId="11" borderId="0" xfId="0" applyFont="1" applyFill="1"/>
    <xf numFmtId="0" fontId="5" fillId="5" borderId="2" xfId="0" applyFont="1" applyFill="1" applyBorder="1" applyAlignment="1">
      <alignment horizontal="center"/>
    </xf>
    <xf numFmtId="4" fontId="5" fillId="5" borderId="2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42" xfId="0" applyFont="1" applyBorder="1"/>
    <xf numFmtId="0" fontId="1" fillId="0" borderId="26" xfId="0" applyFont="1" applyBorder="1"/>
    <xf numFmtId="0" fontId="1" fillId="0" borderId="2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4" fillId="0" borderId="26" xfId="0" applyFont="1" applyBorder="1"/>
    <xf numFmtId="0" fontId="14" fillId="0" borderId="0" xfId="0" applyFont="1" applyBorder="1"/>
    <xf numFmtId="0" fontId="1" fillId="10" borderId="26" xfId="0" applyFont="1" applyFill="1" applyBorder="1"/>
    <xf numFmtId="0" fontId="1" fillId="10" borderId="0" xfId="0" applyFont="1" applyFill="1" applyBorder="1"/>
    <xf numFmtId="4" fontId="1" fillId="10" borderId="0" xfId="2" applyNumberFormat="1" applyFont="1" applyFill="1" applyBorder="1"/>
    <xf numFmtId="37" fontId="1" fillId="10" borderId="0" xfId="2" applyNumberFormat="1" applyFont="1" applyFill="1" applyBorder="1"/>
    <xf numFmtId="4" fontId="1" fillId="10" borderId="26" xfId="0" applyNumberFormat="1" applyFont="1" applyFill="1" applyBorder="1"/>
    <xf numFmtId="164" fontId="1" fillId="10" borderId="0" xfId="2" applyNumberFormat="1" applyFont="1" applyFill="1" applyBorder="1"/>
    <xf numFmtId="0" fontId="1" fillId="10" borderId="43" xfId="0" applyFont="1" applyFill="1" applyBorder="1"/>
    <xf numFmtId="0" fontId="15" fillId="0" borderId="44" xfId="0" applyFont="1" applyBorder="1"/>
    <xf numFmtId="43" fontId="1" fillId="0" borderId="35" xfId="2" applyNumberFormat="1" applyFont="1" applyFill="1" applyBorder="1"/>
    <xf numFmtId="4" fontId="1" fillId="0" borderId="29" xfId="0" applyNumberFormat="1" applyFont="1" applyFill="1" applyBorder="1"/>
    <xf numFmtId="4" fontId="5" fillId="4" borderId="13" xfId="0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4" fontId="5" fillId="4" borderId="15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center"/>
    </xf>
    <xf numFmtId="0" fontId="7" fillId="3" borderId="5" xfId="0" quotePrefix="1" applyFont="1" applyFill="1" applyBorder="1" applyAlignment="1">
      <alignment horizontal="center" vertical="center"/>
    </xf>
    <xf numFmtId="0" fontId="7" fillId="3" borderId="6" xfId="0" quotePrefix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3" fontId="10" fillId="3" borderId="11" xfId="2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 wrapText="1"/>
    </xf>
    <xf numFmtId="0" fontId="5" fillId="9" borderId="1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3" fontId="5" fillId="9" borderId="20" xfId="0" applyNumberFormat="1" applyFont="1" applyFill="1" applyBorder="1" applyAlignment="1">
      <alignment horizontal="center"/>
    </xf>
    <xf numFmtId="3" fontId="5" fillId="9" borderId="23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OSVCS/AIDS/Adequacy%20Aid/FY2003/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478"/>
  <sheetViews>
    <sheetView tabSelected="1" topLeftCell="D139" zoomScaleNormal="100" workbookViewId="0">
      <selection activeCell="M152" sqref="M152"/>
    </sheetView>
  </sheetViews>
  <sheetFormatPr defaultColWidth="8.88671875" defaultRowHeight="15" x14ac:dyDescent="0.2"/>
  <cols>
    <col min="1" max="1" width="5.77734375" style="11" hidden="1" customWidth="1"/>
    <col min="2" max="2" width="9.6640625" style="11" hidden="1" customWidth="1"/>
    <col min="3" max="3" width="5.44140625" style="11" hidden="1" customWidth="1"/>
    <col min="4" max="4" width="6.44140625" style="11" customWidth="1"/>
    <col min="5" max="5" width="18.21875" style="11" customWidth="1"/>
    <col min="6" max="6" width="9.44140625" style="11" customWidth="1"/>
    <col min="7" max="8" width="9.44140625" style="11" bestFit="1" customWidth="1"/>
    <col min="9" max="9" width="11.6640625" style="11" bestFit="1" customWidth="1"/>
    <col min="10" max="10" width="9.44140625" style="11" bestFit="1" customWidth="1"/>
    <col min="11" max="11" width="9.44140625" bestFit="1" customWidth="1"/>
    <col min="12" max="12" width="9.33203125" bestFit="1" customWidth="1"/>
    <col min="13" max="13" width="12.5546875" style="11" bestFit="1" customWidth="1"/>
    <col min="14" max="15" width="9.44140625" style="11" bestFit="1" customWidth="1"/>
    <col min="16" max="16" width="9" style="11" bestFit="1" customWidth="1"/>
    <col min="17" max="17" width="10.33203125" style="11" bestFit="1" customWidth="1"/>
    <col min="18" max="18" width="9.44140625" style="11" bestFit="1" customWidth="1"/>
    <col min="19" max="19" width="9.5546875" style="77" customWidth="1"/>
    <col min="20" max="20" width="7.5546875" style="77" bestFit="1" customWidth="1"/>
    <col min="21" max="21" width="10.33203125" style="11" bestFit="1" customWidth="1"/>
    <col min="22" max="22" width="9.44140625" style="11" bestFit="1" customWidth="1"/>
    <col min="23" max="23" width="9.44140625" style="145" bestFit="1" customWidth="1"/>
    <col min="24" max="24" width="9.33203125" style="145" customWidth="1"/>
    <col min="25" max="25" width="10.33203125" style="145" bestFit="1" customWidth="1"/>
    <col min="26" max="26" width="11.21875" style="11" customWidth="1"/>
    <col min="27" max="27" width="11.5546875" style="11" customWidth="1"/>
    <col min="28" max="28" width="15" style="11" customWidth="1"/>
    <col min="29" max="29" width="14.5546875" style="11" customWidth="1"/>
    <col min="30" max="30" width="12.5546875" style="11" customWidth="1"/>
    <col min="31" max="31" width="11.5546875" style="11" bestFit="1" customWidth="1"/>
    <col min="32" max="32" width="11.21875" style="11" customWidth="1"/>
    <col min="33" max="33" width="15.109375" style="11" customWidth="1"/>
    <col min="34" max="34" width="16.77734375" style="11" customWidth="1"/>
    <col min="35" max="35" width="15" style="147" customWidth="1"/>
    <col min="36" max="37" width="13.33203125" style="11" customWidth="1"/>
    <col min="38" max="38" width="11.33203125" style="11" customWidth="1"/>
    <col min="39" max="16384" width="8.88671875" style="11"/>
  </cols>
  <sheetData>
    <row r="1" spans="1:60" ht="17.649999999999999" customHeight="1" thickBot="1" x14ac:dyDescent="0.25">
      <c r="A1" s="1"/>
      <c r="B1" s="1"/>
      <c r="C1" s="1"/>
      <c r="D1" s="2" t="s">
        <v>0</v>
      </c>
      <c r="E1" s="3" t="s">
        <v>1</v>
      </c>
      <c r="F1" s="4" t="s">
        <v>2</v>
      </c>
      <c r="G1" s="4" t="s">
        <v>3</v>
      </c>
      <c r="H1" s="4" t="s">
        <v>4</v>
      </c>
      <c r="I1" s="5" t="s">
        <v>5</v>
      </c>
      <c r="J1" s="6" t="s">
        <v>6</v>
      </c>
      <c r="K1" s="7" t="s">
        <v>7</v>
      </c>
      <c r="L1" s="8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5" t="s">
        <v>14</v>
      </c>
      <c r="W1" s="5" t="s">
        <v>15</v>
      </c>
      <c r="X1" s="5" t="s">
        <v>17</v>
      </c>
      <c r="Y1" s="5" t="s">
        <v>18</v>
      </c>
      <c r="Z1" s="5" t="s">
        <v>19</v>
      </c>
      <c r="AA1" s="9" t="s">
        <v>20</v>
      </c>
      <c r="AB1" s="10" t="s">
        <v>21</v>
      </c>
      <c r="AC1" s="10" t="s">
        <v>22</v>
      </c>
      <c r="AD1" s="10" t="s">
        <v>23</v>
      </c>
      <c r="AE1" s="10" t="s">
        <v>24</v>
      </c>
      <c r="AF1" s="10" t="s">
        <v>25</v>
      </c>
      <c r="AG1" s="10" t="s">
        <v>26</v>
      </c>
      <c r="AH1" s="10" t="s">
        <v>27</v>
      </c>
      <c r="AI1" s="10" t="s">
        <v>28</v>
      </c>
      <c r="AJ1" s="10" t="s">
        <v>29</v>
      </c>
    </row>
    <row r="2" spans="1:60" ht="24.75" customHeight="1" x14ac:dyDescent="0.2">
      <c r="A2" s="150"/>
      <c r="B2" s="151"/>
      <c r="C2" s="151"/>
      <c r="D2" s="170" t="s">
        <v>30</v>
      </c>
      <c r="E2" s="171"/>
      <c r="F2" s="174" t="s">
        <v>31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6"/>
      <c r="AA2" s="177" t="s">
        <v>32</v>
      </c>
      <c r="AB2" s="179" t="s">
        <v>33</v>
      </c>
      <c r="AC2" s="180"/>
      <c r="AD2" s="181"/>
      <c r="AE2" s="208" t="s">
        <v>34</v>
      </c>
      <c r="AF2" s="204" t="s">
        <v>35</v>
      </c>
      <c r="AG2" s="205"/>
      <c r="AH2" s="13" t="s">
        <v>36</v>
      </c>
      <c r="AI2" s="206" t="s">
        <v>37</v>
      </c>
      <c r="AJ2" s="207"/>
      <c r="AK2" s="14"/>
    </row>
    <row r="3" spans="1:60" ht="14.25" customHeight="1" x14ac:dyDescent="0.2">
      <c r="A3" s="152"/>
      <c r="B3" s="74"/>
      <c r="C3" s="74"/>
      <c r="D3" s="172"/>
      <c r="E3" s="173"/>
      <c r="F3" s="167" t="s">
        <v>38</v>
      </c>
      <c r="G3" s="168"/>
      <c r="H3" s="168"/>
      <c r="I3" s="169"/>
      <c r="J3" s="182" t="s">
        <v>39</v>
      </c>
      <c r="K3" s="183"/>
      <c r="L3" s="183"/>
      <c r="M3" s="184"/>
      <c r="N3" s="185" t="s">
        <v>40</v>
      </c>
      <c r="O3" s="186"/>
      <c r="P3" s="186"/>
      <c r="Q3" s="187"/>
      <c r="R3" s="188" t="s">
        <v>41</v>
      </c>
      <c r="S3" s="189"/>
      <c r="T3" s="189"/>
      <c r="U3" s="190"/>
      <c r="V3" s="191" t="s">
        <v>42</v>
      </c>
      <c r="W3" s="192"/>
      <c r="X3" s="192"/>
      <c r="Y3" s="192"/>
      <c r="Z3" s="193" t="s">
        <v>43</v>
      </c>
      <c r="AA3" s="178"/>
      <c r="AB3" s="201" t="s">
        <v>44</v>
      </c>
      <c r="AC3" s="202"/>
      <c r="AD3" s="203"/>
      <c r="AE3" s="209"/>
      <c r="AF3" s="214" t="s">
        <v>45</v>
      </c>
      <c r="AG3" s="215" t="s">
        <v>46</v>
      </c>
      <c r="AH3" s="216" t="s">
        <v>47</v>
      </c>
      <c r="AI3" s="196" t="s">
        <v>48</v>
      </c>
      <c r="AJ3" s="197" t="s">
        <v>49</v>
      </c>
      <c r="AK3" s="15"/>
    </row>
    <row r="4" spans="1:60" ht="91.5" customHeight="1" x14ac:dyDescent="0.2">
      <c r="A4" s="153"/>
      <c r="B4" s="154" t="s">
        <v>50</v>
      </c>
      <c r="C4" s="74"/>
      <c r="D4" s="172"/>
      <c r="E4" s="173"/>
      <c r="F4" s="16" t="s">
        <v>51</v>
      </c>
      <c r="G4" s="17" t="s">
        <v>52</v>
      </c>
      <c r="H4" s="17" t="s">
        <v>53</v>
      </c>
      <c r="I4" s="18" t="s">
        <v>54</v>
      </c>
      <c r="J4" s="19" t="s">
        <v>55</v>
      </c>
      <c r="K4" s="19" t="s">
        <v>56</v>
      </c>
      <c r="L4" s="19" t="s">
        <v>57</v>
      </c>
      <c r="M4" s="20" t="s">
        <v>58</v>
      </c>
      <c r="N4" s="21" t="s">
        <v>59</v>
      </c>
      <c r="O4" s="21" t="s">
        <v>60</v>
      </c>
      <c r="P4" s="21" t="s">
        <v>61</v>
      </c>
      <c r="Q4" s="22" t="s">
        <v>62</v>
      </c>
      <c r="R4" s="23" t="s">
        <v>63</v>
      </c>
      <c r="S4" s="23" t="s">
        <v>64</v>
      </c>
      <c r="T4" s="23" t="s">
        <v>65</v>
      </c>
      <c r="U4" s="24" t="s">
        <v>66</v>
      </c>
      <c r="V4" s="25" t="s">
        <v>67</v>
      </c>
      <c r="W4" s="25" t="s">
        <v>68</v>
      </c>
      <c r="X4" s="25" t="s">
        <v>69</v>
      </c>
      <c r="Y4" s="26" t="s">
        <v>70</v>
      </c>
      <c r="Z4" s="194"/>
      <c r="AA4" s="178"/>
      <c r="AB4" s="198" t="s">
        <v>71</v>
      </c>
      <c r="AC4" s="199"/>
      <c r="AD4" s="200"/>
      <c r="AE4" s="209"/>
      <c r="AF4" s="214"/>
      <c r="AG4" s="215"/>
      <c r="AH4" s="216"/>
      <c r="AI4" s="196"/>
      <c r="AJ4" s="197"/>
      <c r="AK4" s="15"/>
    </row>
    <row r="5" spans="1:60" ht="15" customHeight="1" x14ac:dyDescent="0.2">
      <c r="A5" s="152"/>
      <c r="B5" s="74"/>
      <c r="C5" s="74"/>
      <c r="D5" s="172"/>
      <c r="E5" s="173"/>
      <c r="F5" s="28" t="s">
        <v>72</v>
      </c>
      <c r="G5" s="29" t="s">
        <v>72</v>
      </c>
      <c r="H5" s="29" t="s">
        <v>72</v>
      </c>
      <c r="I5" s="30">
        <v>3786.66</v>
      </c>
      <c r="J5" s="31" t="s">
        <v>72</v>
      </c>
      <c r="K5" s="31" t="s">
        <v>72</v>
      </c>
      <c r="L5" s="31" t="s">
        <v>72</v>
      </c>
      <c r="M5" s="32">
        <v>1893.32</v>
      </c>
      <c r="N5" s="33" t="s">
        <v>72</v>
      </c>
      <c r="O5" s="33" t="s">
        <v>72</v>
      </c>
      <c r="P5" s="33" t="s">
        <v>72</v>
      </c>
      <c r="Q5" s="34">
        <v>2037.11</v>
      </c>
      <c r="R5" s="148" t="s">
        <v>72</v>
      </c>
      <c r="S5" s="149" t="s">
        <v>72</v>
      </c>
      <c r="T5" s="148" t="s">
        <v>72</v>
      </c>
      <c r="U5" s="35">
        <v>740.87</v>
      </c>
      <c r="V5" s="36" t="s">
        <v>72</v>
      </c>
      <c r="W5" s="36" t="s">
        <v>72</v>
      </c>
      <c r="X5" s="36" t="s">
        <v>72</v>
      </c>
      <c r="Y5" s="37">
        <v>740.87</v>
      </c>
      <c r="Z5" s="195"/>
      <c r="AA5" s="178"/>
      <c r="AB5" s="210" t="s">
        <v>73</v>
      </c>
      <c r="AC5" s="212">
        <v>17500000</v>
      </c>
      <c r="AD5" s="213"/>
      <c r="AE5" s="209"/>
      <c r="AF5" s="214"/>
      <c r="AG5" s="215"/>
      <c r="AH5" s="217"/>
      <c r="AI5" s="196"/>
      <c r="AJ5" s="197"/>
      <c r="AK5" s="15"/>
    </row>
    <row r="6" spans="1:60" s="39" customFormat="1" ht="12.75" x14ac:dyDescent="0.2">
      <c r="A6" s="64"/>
      <c r="B6" s="65"/>
      <c r="C6" s="65"/>
      <c r="D6" s="40" t="s">
        <v>74</v>
      </c>
      <c r="E6" s="41" t="s">
        <v>75</v>
      </c>
      <c r="F6" s="42">
        <f>SUM(F8:F252)</f>
        <v>167284.2825</v>
      </c>
      <c r="G6" s="43">
        <f t="shared" ref="G6:AI6" si="0">SUM(G8:G269)</f>
        <v>160380.08500000005</v>
      </c>
      <c r="H6" s="43">
        <f t="shared" si="0"/>
        <v>167498.57889999996</v>
      </c>
      <c r="I6" s="44">
        <f t="shared" si="0"/>
        <v>634260168.6899997</v>
      </c>
      <c r="J6" s="45">
        <f t="shared" si="0"/>
        <v>45684.587400000004</v>
      </c>
      <c r="K6" s="45">
        <f t="shared" si="0"/>
        <v>38774.255700000002</v>
      </c>
      <c r="L6" s="45">
        <f t="shared" si="0"/>
        <v>45985.180599999992</v>
      </c>
      <c r="M6" s="46">
        <f t="shared" si="0"/>
        <v>87064662.019999981</v>
      </c>
      <c r="N6" s="47">
        <f t="shared" si="0"/>
        <v>29374.158599999995</v>
      </c>
      <c r="O6" s="47">
        <f t="shared" si="0"/>
        <v>29714.660700000008</v>
      </c>
      <c r="P6" s="48">
        <f>SUM(P8:P269)</f>
        <v>30151.6126</v>
      </c>
      <c r="Q6" s="47">
        <f>SUM(Q8:Q269)</f>
        <v>61422151.600000054</v>
      </c>
      <c r="R6" s="49">
        <f t="shared" si="0"/>
        <v>4970.8767000000016</v>
      </c>
      <c r="S6" s="49">
        <f t="shared" si="0"/>
        <v>4644.7866999999997</v>
      </c>
      <c r="T6" s="49">
        <f>SUM(T8:T269)</f>
        <v>5069.0502000000006</v>
      </c>
      <c r="U6" s="50">
        <f t="shared" si="0"/>
        <v>3755507.180000002</v>
      </c>
      <c r="V6" s="51">
        <f t="shared" si="0"/>
        <v>2289.4858999999997</v>
      </c>
      <c r="W6" s="51">
        <f t="shared" si="0"/>
        <v>2483.0665000000004</v>
      </c>
      <c r="X6" s="51">
        <f t="shared" si="0"/>
        <v>2815.3950999999997</v>
      </c>
      <c r="Y6" s="52">
        <f t="shared" si="0"/>
        <v>2085841.7500000023</v>
      </c>
      <c r="Z6" s="53">
        <f t="shared" si="0"/>
        <v>788588331.24000025</v>
      </c>
      <c r="AA6" s="54">
        <v>363283230.46065009</v>
      </c>
      <c r="AB6" s="211"/>
      <c r="AC6" s="55">
        <f>SUM(AC8:AC269)</f>
        <v>19654161.860000003</v>
      </c>
      <c r="AD6" s="56">
        <f>SUM(AD8:AD252)</f>
        <v>17499999.999999993</v>
      </c>
      <c r="AE6" s="57">
        <f t="shared" si="0"/>
        <v>467355639.54000008</v>
      </c>
      <c r="AF6" s="58">
        <f t="shared" si="0"/>
        <v>158480276</v>
      </c>
      <c r="AG6" s="59">
        <f t="shared" si="0"/>
        <v>157467805</v>
      </c>
      <c r="AH6" s="60">
        <f>SUM(AH8:AH269)</f>
        <v>531414149.1699999</v>
      </c>
      <c r="AI6" s="61">
        <f t="shared" si="0"/>
        <v>624823444.62000024</v>
      </c>
      <c r="AJ6" s="62">
        <f>SUM(AJ8:AJ269)</f>
        <v>988106669.61999977</v>
      </c>
      <c r="AK6" s="63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39" customFormat="1" ht="12.75" x14ac:dyDescent="0.2">
      <c r="A7" s="64"/>
      <c r="B7" s="65"/>
      <c r="C7" s="65"/>
      <c r="D7" s="64"/>
      <c r="E7" s="65"/>
      <c r="F7" s="64"/>
      <c r="G7" s="65"/>
      <c r="H7" s="65"/>
      <c r="I7" s="66"/>
      <c r="J7" s="66"/>
      <c r="K7" s="65"/>
      <c r="L7" s="65"/>
      <c r="M7" s="67"/>
      <c r="N7" s="67"/>
      <c r="O7" s="67"/>
      <c r="P7" s="67"/>
      <c r="Q7" s="67"/>
      <c r="R7" s="67"/>
      <c r="S7" s="68"/>
      <c r="T7" s="68"/>
      <c r="U7" s="67"/>
      <c r="V7" s="67"/>
      <c r="W7" s="69"/>
      <c r="X7" s="69"/>
      <c r="Y7" s="65"/>
      <c r="Z7" s="70"/>
      <c r="AA7" s="71"/>
      <c r="AB7" s="64"/>
      <c r="AC7" s="65"/>
      <c r="AD7" s="72"/>
      <c r="AE7" s="73"/>
      <c r="AF7" s="64"/>
      <c r="AG7" s="72"/>
      <c r="AH7" s="74"/>
      <c r="AI7" s="75"/>
      <c r="AJ7" s="76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s="78" customFormat="1" ht="12.75" x14ac:dyDescent="0.2">
      <c r="A8" s="155"/>
      <c r="B8" s="156"/>
      <c r="C8" s="156"/>
      <c r="D8" s="79">
        <v>3</v>
      </c>
      <c r="E8" s="80" t="s">
        <v>76</v>
      </c>
      <c r="F8" s="81">
        <v>91.781499999999994</v>
      </c>
      <c r="G8" s="82">
        <v>86.285799999999995</v>
      </c>
      <c r="H8" s="82">
        <f>MAX(F8,G8)</f>
        <v>91.781499999999994</v>
      </c>
      <c r="I8" s="83">
        <f>ROUND(H8*I$5,2)</f>
        <v>347545.33</v>
      </c>
      <c r="J8" s="83">
        <v>46.9129</v>
      </c>
      <c r="K8" s="83">
        <v>34.710799999999999</v>
      </c>
      <c r="L8" s="83">
        <f>MAX(J8,K8)</f>
        <v>46.9129</v>
      </c>
      <c r="M8" s="83">
        <f>ROUND(L8*$M$5,2)</f>
        <v>88821.13</v>
      </c>
      <c r="N8" s="83">
        <v>18.777100000000001</v>
      </c>
      <c r="O8" s="83">
        <v>21.677600000000002</v>
      </c>
      <c r="P8" s="83">
        <f>MAX(N8,O8)</f>
        <v>21.677600000000002</v>
      </c>
      <c r="Q8" s="84">
        <f>ROUND(P8*$Q$5,2)</f>
        <v>44159.66</v>
      </c>
      <c r="R8" s="84">
        <v>0</v>
      </c>
      <c r="S8" s="83">
        <v>0</v>
      </c>
      <c r="T8" s="83">
        <f>MAX(R8,S8)</f>
        <v>0</v>
      </c>
      <c r="U8" s="83">
        <f>ROUND(T8*$U$5,2)</f>
        <v>0</v>
      </c>
      <c r="V8" s="83">
        <v>0</v>
      </c>
      <c r="W8" s="83">
        <v>1</v>
      </c>
      <c r="X8" s="83">
        <f>MAX(V8,W8)</f>
        <v>1</v>
      </c>
      <c r="Y8" s="84">
        <f>ROUND(X8*$Y$5,2)</f>
        <v>740.87</v>
      </c>
      <c r="Z8" s="85">
        <f>I8+M8+Q8+U8+Y8</f>
        <v>481266.99</v>
      </c>
      <c r="AA8" s="86">
        <v>180769</v>
      </c>
      <c r="AB8" s="87">
        <f t="shared" ref="AB8:AB71" si="1">ROUND(IF(H8=0,0,L8/H8),4)</f>
        <v>0.5111</v>
      </c>
      <c r="AC8" s="84">
        <f>IF(AA8&gt;Z8,0,ROUND(IF(AB8&lt;0.12,0,IF(AB8&gt;0.48,L8*600,(L8*150)+((AB8-0.12)*100)*12.5*L8)),2))</f>
        <v>28147.74</v>
      </c>
      <c r="AD8" s="88">
        <f t="shared" ref="AD8:AD71" si="2">(AC8/$AC$6)*$AC$5</f>
        <v>25062.653574788459</v>
      </c>
      <c r="AE8" s="89">
        <f>IF(Z8&gt;AA8,Z8-AA8+AD8,0)</f>
        <v>325560.64357478847</v>
      </c>
      <c r="AF8" s="90">
        <v>245385</v>
      </c>
      <c r="AG8" s="88">
        <f>IF(OR(H8=0,AA8&gt;Z8),0,ROUND(AF8,2))</f>
        <v>245385</v>
      </c>
      <c r="AH8" s="91">
        <v>469255.26</v>
      </c>
      <c r="AI8" s="92">
        <f>ROUND(MAX((AE8+AG8),AH8),2)</f>
        <v>570945.64</v>
      </c>
      <c r="AJ8" s="93">
        <f>AI8+AA8</f>
        <v>751714.64</v>
      </c>
      <c r="AK8" s="94"/>
      <c r="AL8" s="95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s="100" customFormat="1" ht="12.75" x14ac:dyDescent="0.2">
      <c r="A9" s="155">
        <v>5</v>
      </c>
      <c r="B9" s="156" t="s">
        <v>77</v>
      </c>
      <c r="C9" s="156" t="b">
        <f t="shared" ref="C9:C72" si="3">B9=E9</f>
        <v>1</v>
      </c>
      <c r="D9" s="79">
        <v>5</v>
      </c>
      <c r="E9" s="98" t="s">
        <v>77</v>
      </c>
      <c r="F9" s="81">
        <v>97.422299999999993</v>
      </c>
      <c r="G9" s="82">
        <v>89.293899999999994</v>
      </c>
      <c r="H9" s="82">
        <f t="shared" ref="H9:H72" si="4">MAX(F9,G9)</f>
        <v>97.422299999999993</v>
      </c>
      <c r="I9" s="83">
        <f t="shared" ref="I9:I72" si="5">ROUND(H9*I$5,2)</f>
        <v>368905.13</v>
      </c>
      <c r="J9" s="83">
        <v>41.081200000000003</v>
      </c>
      <c r="K9" s="83">
        <v>29.8278</v>
      </c>
      <c r="L9" s="83">
        <f t="shared" ref="L9:L72" si="6">MAX(J9,K9)</f>
        <v>41.081200000000003</v>
      </c>
      <c r="M9" s="83">
        <f t="shared" ref="M9:M72" si="7">ROUND(L9*$M$5,2)</f>
        <v>77779.86</v>
      </c>
      <c r="N9" s="83">
        <v>17.0166</v>
      </c>
      <c r="O9" s="83">
        <v>15</v>
      </c>
      <c r="P9" s="83">
        <f t="shared" ref="P9:P72" si="8">MAX(N9,O9)</f>
        <v>17.0166</v>
      </c>
      <c r="Q9" s="84">
        <f t="shared" ref="Q9:Q72" si="9">ROUND(P9*$Q$5,2)</f>
        <v>34664.69</v>
      </c>
      <c r="R9" s="84">
        <v>0</v>
      </c>
      <c r="S9" s="83">
        <v>0</v>
      </c>
      <c r="T9" s="83">
        <f t="shared" ref="T9:T72" si="10">MAX(R9,S9)</f>
        <v>0</v>
      </c>
      <c r="U9" s="83">
        <f t="shared" ref="U9:U72" si="11">ROUND(T9*$U$5,2)</f>
        <v>0</v>
      </c>
      <c r="V9" s="83">
        <v>3</v>
      </c>
      <c r="W9" s="83">
        <v>1</v>
      </c>
      <c r="X9" s="83">
        <f t="shared" ref="X9:X72" si="12">MAX(V9,W9)</f>
        <v>3</v>
      </c>
      <c r="Y9" s="84">
        <f t="shared" ref="Y9:Y72" si="13">ROUND(X9*$Y$5,2)</f>
        <v>2222.61</v>
      </c>
      <c r="Z9" s="85">
        <f t="shared" ref="Z9:Z72" si="14">I9+M9+Q9+U9+Y9</f>
        <v>483572.29</v>
      </c>
      <c r="AA9" s="86">
        <v>219219</v>
      </c>
      <c r="AB9" s="87">
        <f t="shared" si="1"/>
        <v>0.42170000000000002</v>
      </c>
      <c r="AC9" s="84">
        <f t="shared" ref="AC9:AC72" si="15">IF(AA9&gt;Z9,0,ROUND(IF(AB9&lt;0.12,0,IF(AB9&gt;0.48,L9*600,(L9*150)+((AB9-0.12)*100)*12.5*L9)),2))</f>
        <v>21654.93</v>
      </c>
      <c r="AD9" s="88">
        <f t="shared" si="2"/>
        <v>19281.477261630731</v>
      </c>
      <c r="AE9" s="89">
        <f t="shared" ref="AE9:AE72" si="16">IF(Z9&gt;AA9,Z9-AA9+AD9,0)</f>
        <v>283634.76726163074</v>
      </c>
      <c r="AF9" s="99">
        <v>315427</v>
      </c>
      <c r="AG9" s="88">
        <f t="shared" ref="AG9:AG72" si="17">IF(OR(H9=0,AA9&gt;Z9),0,ROUND(AF9,2))</f>
        <v>315427</v>
      </c>
      <c r="AH9" s="91">
        <v>499462.73</v>
      </c>
      <c r="AI9" s="92">
        <f t="shared" ref="AI9:AI72" si="18">ROUND(MAX((AE9+AG9),AH9),2)</f>
        <v>599061.77</v>
      </c>
      <c r="AJ9" s="93">
        <f t="shared" ref="AJ9:AJ71" si="19">AI9+AA9</f>
        <v>818280.77</v>
      </c>
      <c r="AK9" s="94"/>
      <c r="AL9" s="97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 s="100" customFormat="1" ht="12.75" x14ac:dyDescent="0.2">
      <c r="A10" s="155">
        <v>7</v>
      </c>
      <c r="B10" s="156" t="s">
        <v>78</v>
      </c>
      <c r="C10" s="156" t="b">
        <f t="shared" si="3"/>
        <v>1</v>
      </c>
      <c r="D10" s="79">
        <v>7</v>
      </c>
      <c r="E10" s="98" t="s">
        <v>78</v>
      </c>
      <c r="F10" s="81">
        <v>219.38630000000001</v>
      </c>
      <c r="G10" s="82">
        <v>190.7088</v>
      </c>
      <c r="H10" s="82">
        <f t="shared" si="4"/>
        <v>219.38630000000001</v>
      </c>
      <c r="I10" s="83">
        <f t="shared" si="5"/>
        <v>830741.33</v>
      </c>
      <c r="J10" s="83">
        <v>63.090799999999994</v>
      </c>
      <c r="K10" s="83">
        <v>40.051600000000001</v>
      </c>
      <c r="L10" s="83">
        <f t="shared" si="6"/>
        <v>63.090799999999994</v>
      </c>
      <c r="M10" s="83">
        <f t="shared" si="7"/>
        <v>119451.07</v>
      </c>
      <c r="N10" s="83">
        <v>29.681699999999999</v>
      </c>
      <c r="O10" s="83">
        <v>28.555599999999998</v>
      </c>
      <c r="P10" s="83">
        <f t="shared" si="8"/>
        <v>29.681699999999999</v>
      </c>
      <c r="Q10" s="84">
        <f t="shared" si="9"/>
        <v>60464.89</v>
      </c>
      <c r="R10" s="84">
        <v>2</v>
      </c>
      <c r="S10" s="83">
        <v>1.0121</v>
      </c>
      <c r="T10" s="83">
        <f t="shared" si="10"/>
        <v>2</v>
      </c>
      <c r="U10" s="83">
        <f t="shared" si="11"/>
        <v>1481.74</v>
      </c>
      <c r="V10" s="83">
        <v>4</v>
      </c>
      <c r="W10" s="83">
        <v>4</v>
      </c>
      <c r="X10" s="83">
        <f t="shared" si="12"/>
        <v>4</v>
      </c>
      <c r="Y10" s="84">
        <f t="shared" si="13"/>
        <v>2963.48</v>
      </c>
      <c r="Z10" s="85">
        <f t="shared" si="14"/>
        <v>1015102.5099999999</v>
      </c>
      <c r="AA10" s="86">
        <v>397898</v>
      </c>
      <c r="AB10" s="87">
        <f t="shared" si="1"/>
        <v>0.28760000000000002</v>
      </c>
      <c r="AC10" s="84">
        <f t="shared" si="15"/>
        <v>22681.14</v>
      </c>
      <c r="AD10" s="88">
        <f t="shared" si="2"/>
        <v>20195.211214160619</v>
      </c>
      <c r="AE10" s="89">
        <f t="shared" si="16"/>
        <v>637399.72121416056</v>
      </c>
      <c r="AF10" s="99">
        <v>283426</v>
      </c>
      <c r="AG10" s="88">
        <f t="shared" si="17"/>
        <v>283426</v>
      </c>
      <c r="AH10" s="91">
        <v>722997.98</v>
      </c>
      <c r="AI10" s="92">
        <f t="shared" si="18"/>
        <v>920825.72</v>
      </c>
      <c r="AJ10" s="93">
        <f t="shared" si="19"/>
        <v>1318723.72</v>
      </c>
      <c r="AK10" s="94"/>
      <c r="AL10" s="97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s="100" customFormat="1" ht="12.75" x14ac:dyDescent="0.2">
      <c r="A11" s="155">
        <v>9</v>
      </c>
      <c r="B11" s="156" t="s">
        <v>79</v>
      </c>
      <c r="C11" s="156" t="b">
        <f t="shared" si="3"/>
        <v>1</v>
      </c>
      <c r="D11" s="79">
        <v>9</v>
      </c>
      <c r="E11" s="98" t="s">
        <v>79</v>
      </c>
      <c r="F11" s="81">
        <v>524.29399999999998</v>
      </c>
      <c r="G11" s="82">
        <v>479.51159999999999</v>
      </c>
      <c r="H11" s="82">
        <f t="shared" si="4"/>
        <v>524.29399999999998</v>
      </c>
      <c r="I11" s="83">
        <f t="shared" si="5"/>
        <v>1985323.12</v>
      </c>
      <c r="J11" s="83">
        <v>216.3194</v>
      </c>
      <c r="K11" s="83">
        <v>211.76480000000001</v>
      </c>
      <c r="L11" s="83">
        <f t="shared" si="6"/>
        <v>216.3194</v>
      </c>
      <c r="M11" s="83">
        <f t="shared" si="7"/>
        <v>409561.85</v>
      </c>
      <c r="N11" s="83">
        <v>99.895800000000008</v>
      </c>
      <c r="O11" s="83">
        <v>95.88130000000001</v>
      </c>
      <c r="P11" s="83">
        <f t="shared" si="8"/>
        <v>99.895800000000008</v>
      </c>
      <c r="Q11" s="84">
        <f t="shared" si="9"/>
        <v>203498.73</v>
      </c>
      <c r="R11" s="84">
        <v>7</v>
      </c>
      <c r="S11" s="83">
        <v>9.2249999999999996</v>
      </c>
      <c r="T11" s="83">
        <f t="shared" si="10"/>
        <v>9.2249999999999996</v>
      </c>
      <c r="U11" s="83">
        <f t="shared" si="11"/>
        <v>6834.53</v>
      </c>
      <c r="V11" s="83">
        <v>8</v>
      </c>
      <c r="W11" s="83">
        <v>7</v>
      </c>
      <c r="X11" s="83">
        <f t="shared" si="12"/>
        <v>8</v>
      </c>
      <c r="Y11" s="84">
        <f t="shared" si="13"/>
        <v>5926.96</v>
      </c>
      <c r="Z11" s="85">
        <f t="shared" si="14"/>
        <v>2611145.19</v>
      </c>
      <c r="AA11" s="86">
        <v>596805</v>
      </c>
      <c r="AB11" s="87">
        <f t="shared" si="1"/>
        <v>0.41260000000000002</v>
      </c>
      <c r="AC11" s="84">
        <f t="shared" si="15"/>
        <v>111566.73</v>
      </c>
      <c r="AD11" s="88">
        <f t="shared" si="2"/>
        <v>99338.64333200315</v>
      </c>
      <c r="AE11" s="89">
        <f t="shared" si="16"/>
        <v>2113678.8333320031</v>
      </c>
      <c r="AF11" s="99">
        <v>2229085</v>
      </c>
      <c r="AG11" s="88">
        <f t="shared" si="17"/>
        <v>2229085</v>
      </c>
      <c r="AH11" s="91">
        <v>3920338.53</v>
      </c>
      <c r="AI11" s="92">
        <f t="shared" si="18"/>
        <v>4342763.83</v>
      </c>
      <c r="AJ11" s="93">
        <f t="shared" si="19"/>
        <v>4939568.83</v>
      </c>
      <c r="AK11" s="94"/>
      <c r="AL11" s="97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100" customFormat="1" ht="12.75" x14ac:dyDescent="0.2">
      <c r="A12" s="155">
        <v>11</v>
      </c>
      <c r="B12" s="156" t="s">
        <v>80</v>
      </c>
      <c r="C12" s="156" t="b">
        <f t="shared" si="3"/>
        <v>1</v>
      </c>
      <c r="D12" s="79">
        <v>11</v>
      </c>
      <c r="E12" s="98" t="s">
        <v>80</v>
      </c>
      <c r="F12" s="81">
        <v>202.35649999999998</v>
      </c>
      <c r="G12" s="82">
        <v>190.05380000000002</v>
      </c>
      <c r="H12" s="82">
        <f t="shared" si="4"/>
        <v>202.35649999999998</v>
      </c>
      <c r="I12" s="83">
        <f t="shared" si="5"/>
        <v>766255.26</v>
      </c>
      <c r="J12" s="83">
        <v>85.173699999999997</v>
      </c>
      <c r="K12" s="83">
        <v>75.245599999999996</v>
      </c>
      <c r="L12" s="83">
        <f t="shared" si="6"/>
        <v>85.173699999999997</v>
      </c>
      <c r="M12" s="83">
        <f t="shared" si="7"/>
        <v>161261.07</v>
      </c>
      <c r="N12" s="83">
        <v>40.542900000000003</v>
      </c>
      <c r="O12" s="83">
        <v>36.4193</v>
      </c>
      <c r="P12" s="83">
        <f t="shared" si="8"/>
        <v>40.542900000000003</v>
      </c>
      <c r="Q12" s="84">
        <f t="shared" si="9"/>
        <v>82590.350000000006</v>
      </c>
      <c r="R12" s="84">
        <v>0</v>
      </c>
      <c r="S12" s="83">
        <v>0</v>
      </c>
      <c r="T12" s="83">
        <f t="shared" si="10"/>
        <v>0</v>
      </c>
      <c r="U12" s="83">
        <f t="shared" si="11"/>
        <v>0</v>
      </c>
      <c r="V12" s="83">
        <v>1</v>
      </c>
      <c r="W12" s="83">
        <v>3</v>
      </c>
      <c r="X12" s="83">
        <f t="shared" si="12"/>
        <v>3</v>
      </c>
      <c r="Y12" s="84">
        <f t="shared" si="13"/>
        <v>2222.61</v>
      </c>
      <c r="Z12" s="85">
        <f t="shared" si="14"/>
        <v>1012329.29</v>
      </c>
      <c r="AA12" s="86">
        <v>334573</v>
      </c>
      <c r="AB12" s="87">
        <f t="shared" si="1"/>
        <v>0.4209</v>
      </c>
      <c r="AC12" s="84">
        <f t="shared" si="15"/>
        <v>44812.01</v>
      </c>
      <c r="AD12" s="88">
        <f t="shared" si="2"/>
        <v>39900.463860329677</v>
      </c>
      <c r="AE12" s="89">
        <f t="shared" si="16"/>
        <v>717656.75386032974</v>
      </c>
      <c r="AF12" s="99">
        <v>721271</v>
      </c>
      <c r="AG12" s="88">
        <f t="shared" si="17"/>
        <v>721271</v>
      </c>
      <c r="AH12" s="91">
        <v>1235115.1399999999</v>
      </c>
      <c r="AI12" s="92">
        <f t="shared" si="18"/>
        <v>1438927.75</v>
      </c>
      <c r="AJ12" s="93">
        <f t="shared" si="19"/>
        <v>1773500.75</v>
      </c>
      <c r="AK12" s="94"/>
      <c r="AL12" s="97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100" customFormat="1" ht="12.75" x14ac:dyDescent="0.2">
      <c r="A13" s="155">
        <v>15</v>
      </c>
      <c r="B13" s="156" t="s">
        <v>81</v>
      </c>
      <c r="C13" s="156" t="b">
        <f t="shared" si="3"/>
        <v>1</v>
      </c>
      <c r="D13" s="79">
        <v>15</v>
      </c>
      <c r="E13" s="98" t="s">
        <v>81</v>
      </c>
      <c r="F13" s="81">
        <v>617.08510000000001</v>
      </c>
      <c r="G13" s="82">
        <v>610.8617999999999</v>
      </c>
      <c r="H13" s="82">
        <f t="shared" si="4"/>
        <v>617.08510000000001</v>
      </c>
      <c r="I13" s="83">
        <f t="shared" si="5"/>
        <v>2336691.46</v>
      </c>
      <c r="J13" s="83">
        <v>143.22050000000002</v>
      </c>
      <c r="K13" s="83">
        <v>132.76919999999998</v>
      </c>
      <c r="L13" s="83">
        <f t="shared" si="6"/>
        <v>143.22050000000002</v>
      </c>
      <c r="M13" s="83">
        <f t="shared" si="7"/>
        <v>271162.23999999999</v>
      </c>
      <c r="N13" s="83">
        <v>118.18940000000001</v>
      </c>
      <c r="O13" s="83">
        <v>116.8792</v>
      </c>
      <c r="P13" s="83">
        <f t="shared" si="8"/>
        <v>118.18940000000001</v>
      </c>
      <c r="Q13" s="84">
        <f t="shared" si="9"/>
        <v>240764.81</v>
      </c>
      <c r="R13" s="84">
        <v>0</v>
      </c>
      <c r="S13" s="83">
        <v>0</v>
      </c>
      <c r="T13" s="83">
        <f t="shared" si="10"/>
        <v>0</v>
      </c>
      <c r="U13" s="83">
        <f t="shared" si="11"/>
        <v>0</v>
      </c>
      <c r="V13" s="83">
        <v>11</v>
      </c>
      <c r="W13" s="83">
        <v>11</v>
      </c>
      <c r="X13" s="83">
        <f t="shared" si="12"/>
        <v>11</v>
      </c>
      <c r="Y13" s="84">
        <f t="shared" si="13"/>
        <v>8149.57</v>
      </c>
      <c r="Z13" s="85">
        <f t="shared" si="14"/>
        <v>2856768.08</v>
      </c>
      <c r="AA13" s="86">
        <v>3602058</v>
      </c>
      <c r="AB13" s="87">
        <f t="shared" si="1"/>
        <v>0.2321</v>
      </c>
      <c r="AC13" s="84">
        <f t="shared" si="15"/>
        <v>0</v>
      </c>
      <c r="AD13" s="88">
        <f t="shared" si="2"/>
        <v>0</v>
      </c>
      <c r="AE13" s="89">
        <f t="shared" si="16"/>
        <v>0</v>
      </c>
      <c r="AF13" s="99">
        <v>0</v>
      </c>
      <c r="AG13" s="88">
        <f t="shared" si="17"/>
        <v>0</v>
      </c>
      <c r="AH13" s="91">
        <v>0</v>
      </c>
      <c r="AI13" s="92">
        <f t="shared" si="18"/>
        <v>0</v>
      </c>
      <c r="AJ13" s="93">
        <f t="shared" si="19"/>
        <v>3602058</v>
      </c>
      <c r="AK13" s="94"/>
      <c r="AL13" s="97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s="100" customFormat="1" ht="12.75" x14ac:dyDescent="0.2">
      <c r="A14" s="155">
        <v>17</v>
      </c>
      <c r="B14" s="156" t="s">
        <v>82</v>
      </c>
      <c r="C14" s="156" t="b">
        <f t="shared" si="3"/>
        <v>1</v>
      </c>
      <c r="D14" s="79">
        <v>17</v>
      </c>
      <c r="E14" s="98" t="s">
        <v>82</v>
      </c>
      <c r="F14" s="81">
        <v>1828.9440999999999</v>
      </c>
      <c r="G14" s="82">
        <v>1762.7133999999999</v>
      </c>
      <c r="H14" s="82">
        <f t="shared" si="4"/>
        <v>1828.9440999999999</v>
      </c>
      <c r="I14" s="83">
        <f t="shared" si="5"/>
        <v>6925589.4699999997</v>
      </c>
      <c r="J14" s="83">
        <v>97.097300000000004</v>
      </c>
      <c r="K14" s="83">
        <v>99.576499999999996</v>
      </c>
      <c r="L14" s="83">
        <f t="shared" si="6"/>
        <v>99.576499999999996</v>
      </c>
      <c r="M14" s="83">
        <f t="shared" si="7"/>
        <v>188530.18</v>
      </c>
      <c r="N14" s="83">
        <v>266.32240000000002</v>
      </c>
      <c r="O14" s="83">
        <v>272.27030000000002</v>
      </c>
      <c r="P14" s="83">
        <f t="shared" si="8"/>
        <v>272.27030000000002</v>
      </c>
      <c r="Q14" s="84">
        <f t="shared" si="9"/>
        <v>554644.55000000005</v>
      </c>
      <c r="R14" s="84">
        <v>16.283000000000001</v>
      </c>
      <c r="S14" s="83">
        <v>12.970599999999999</v>
      </c>
      <c r="T14" s="83">
        <f t="shared" si="10"/>
        <v>16.283000000000001</v>
      </c>
      <c r="U14" s="83">
        <f t="shared" si="11"/>
        <v>12063.59</v>
      </c>
      <c r="V14" s="83">
        <v>27.729399999999998</v>
      </c>
      <c r="W14" s="83">
        <v>28</v>
      </c>
      <c r="X14" s="83">
        <f t="shared" si="12"/>
        <v>28</v>
      </c>
      <c r="Y14" s="84">
        <f t="shared" si="13"/>
        <v>20744.36</v>
      </c>
      <c r="Z14" s="85">
        <f t="shared" si="14"/>
        <v>7701572.1499999994</v>
      </c>
      <c r="AA14" s="86">
        <v>3672792</v>
      </c>
      <c r="AB14" s="87">
        <f t="shared" si="1"/>
        <v>5.4399999999999997E-2</v>
      </c>
      <c r="AC14" s="84">
        <f t="shared" si="15"/>
        <v>0</v>
      </c>
      <c r="AD14" s="88">
        <f t="shared" si="2"/>
        <v>0</v>
      </c>
      <c r="AE14" s="89">
        <f t="shared" si="16"/>
        <v>4028780.1499999994</v>
      </c>
      <c r="AF14" s="99">
        <v>0</v>
      </c>
      <c r="AG14" s="88">
        <f t="shared" si="17"/>
        <v>0</v>
      </c>
      <c r="AH14" s="91">
        <v>3534133.15</v>
      </c>
      <c r="AI14" s="92">
        <f t="shared" si="18"/>
        <v>4028780.15</v>
      </c>
      <c r="AJ14" s="93">
        <f t="shared" si="19"/>
        <v>7701572.1500000004</v>
      </c>
      <c r="AK14" s="94"/>
      <c r="AL14" s="9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s="100" customFormat="1" ht="12.75" x14ac:dyDescent="0.2">
      <c r="A15" s="155">
        <v>19</v>
      </c>
      <c r="B15" s="156" t="s">
        <v>83</v>
      </c>
      <c r="C15" s="156" t="b">
        <f t="shared" si="3"/>
        <v>1</v>
      </c>
      <c r="D15" s="79">
        <v>19</v>
      </c>
      <c r="E15" s="98" t="s">
        <v>83</v>
      </c>
      <c r="F15" s="81">
        <v>309.45740000000001</v>
      </c>
      <c r="G15" s="82">
        <v>298.14519999999999</v>
      </c>
      <c r="H15" s="82">
        <f t="shared" si="4"/>
        <v>309.45740000000001</v>
      </c>
      <c r="I15" s="83">
        <f t="shared" si="5"/>
        <v>1171809.96</v>
      </c>
      <c r="J15" s="83">
        <v>101.62649999999999</v>
      </c>
      <c r="K15" s="83">
        <v>65.290499999999994</v>
      </c>
      <c r="L15" s="83">
        <f t="shared" si="6"/>
        <v>101.62649999999999</v>
      </c>
      <c r="M15" s="83">
        <f t="shared" si="7"/>
        <v>192411.48</v>
      </c>
      <c r="N15" s="83">
        <v>54.257300000000001</v>
      </c>
      <c r="O15" s="83">
        <v>60.168599999999998</v>
      </c>
      <c r="P15" s="83">
        <f t="shared" si="8"/>
        <v>60.168599999999998</v>
      </c>
      <c r="Q15" s="84">
        <f t="shared" si="9"/>
        <v>122570.06</v>
      </c>
      <c r="R15" s="84">
        <v>0</v>
      </c>
      <c r="S15" s="83">
        <v>0</v>
      </c>
      <c r="T15" s="83">
        <f t="shared" si="10"/>
        <v>0</v>
      </c>
      <c r="U15" s="83">
        <f t="shared" si="11"/>
        <v>0</v>
      </c>
      <c r="V15" s="83">
        <v>3</v>
      </c>
      <c r="W15" s="83">
        <v>5</v>
      </c>
      <c r="X15" s="83">
        <f t="shared" si="12"/>
        <v>5</v>
      </c>
      <c r="Y15" s="84">
        <f t="shared" si="13"/>
        <v>3704.35</v>
      </c>
      <c r="Z15" s="85">
        <f t="shared" si="14"/>
        <v>1490495.85</v>
      </c>
      <c r="AA15" s="86">
        <v>534415</v>
      </c>
      <c r="AB15" s="87">
        <f t="shared" si="1"/>
        <v>0.32840000000000003</v>
      </c>
      <c r="AC15" s="84">
        <f t="shared" si="15"/>
        <v>41717.68</v>
      </c>
      <c r="AD15" s="88">
        <f t="shared" si="2"/>
        <v>37145.282775238113</v>
      </c>
      <c r="AE15" s="89">
        <f t="shared" si="16"/>
        <v>993226.13277523825</v>
      </c>
      <c r="AF15" s="99">
        <v>212449</v>
      </c>
      <c r="AG15" s="88">
        <f t="shared" si="17"/>
        <v>212449</v>
      </c>
      <c r="AH15" s="91">
        <v>942157.66</v>
      </c>
      <c r="AI15" s="92">
        <f t="shared" si="18"/>
        <v>1205675.1299999999</v>
      </c>
      <c r="AJ15" s="93">
        <f t="shared" si="19"/>
        <v>1740090.13</v>
      </c>
      <c r="AK15" s="94"/>
      <c r="AL15" s="97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s="100" customFormat="1" ht="12.75" x14ac:dyDescent="0.2">
      <c r="A16" s="155">
        <v>21</v>
      </c>
      <c r="B16" s="156" t="s">
        <v>84</v>
      </c>
      <c r="C16" s="156" t="b">
        <f t="shared" si="3"/>
        <v>1</v>
      </c>
      <c r="D16" s="79">
        <v>21</v>
      </c>
      <c r="E16" s="98" t="s">
        <v>84</v>
      </c>
      <c r="F16" s="81">
        <v>305.57690000000002</v>
      </c>
      <c r="G16" s="82">
        <v>294.94639999999998</v>
      </c>
      <c r="H16" s="82">
        <f t="shared" si="4"/>
        <v>305.57690000000002</v>
      </c>
      <c r="I16" s="83">
        <f t="shared" si="5"/>
        <v>1157115.82</v>
      </c>
      <c r="J16" s="83">
        <v>102.9803</v>
      </c>
      <c r="K16" s="83">
        <v>97.164199999999994</v>
      </c>
      <c r="L16" s="83">
        <f t="shared" si="6"/>
        <v>102.9803</v>
      </c>
      <c r="M16" s="83">
        <f t="shared" si="7"/>
        <v>194974.66</v>
      </c>
      <c r="N16" s="83">
        <v>65.365700000000004</v>
      </c>
      <c r="O16" s="83">
        <v>70.661600000000007</v>
      </c>
      <c r="P16" s="83">
        <f t="shared" si="8"/>
        <v>70.661600000000007</v>
      </c>
      <c r="Q16" s="84">
        <f t="shared" si="9"/>
        <v>143945.45000000001</v>
      </c>
      <c r="R16" s="84">
        <v>3</v>
      </c>
      <c r="S16" s="83">
        <v>3</v>
      </c>
      <c r="T16" s="83">
        <f t="shared" si="10"/>
        <v>3</v>
      </c>
      <c r="U16" s="83">
        <f t="shared" si="11"/>
        <v>2222.61</v>
      </c>
      <c r="V16" s="83">
        <v>3</v>
      </c>
      <c r="W16" s="83">
        <v>6</v>
      </c>
      <c r="X16" s="83">
        <f t="shared" si="12"/>
        <v>6</v>
      </c>
      <c r="Y16" s="84">
        <f t="shared" si="13"/>
        <v>4445.22</v>
      </c>
      <c r="Z16" s="85">
        <f t="shared" si="14"/>
        <v>1502703.76</v>
      </c>
      <c r="AA16" s="86">
        <v>499931</v>
      </c>
      <c r="AB16" s="87">
        <f t="shared" si="1"/>
        <v>0.33700000000000002</v>
      </c>
      <c r="AC16" s="84">
        <f t="shared" si="15"/>
        <v>43380.45</v>
      </c>
      <c r="AD16" s="88">
        <f t="shared" si="2"/>
        <v>38625.807623220615</v>
      </c>
      <c r="AE16" s="89">
        <f t="shared" si="16"/>
        <v>1041398.5676232206</v>
      </c>
      <c r="AF16" s="99">
        <v>1207389</v>
      </c>
      <c r="AG16" s="88">
        <f t="shared" si="17"/>
        <v>1207389</v>
      </c>
      <c r="AH16" s="91">
        <v>1969563.53</v>
      </c>
      <c r="AI16" s="92">
        <f t="shared" si="18"/>
        <v>2248787.5699999998</v>
      </c>
      <c r="AJ16" s="93">
        <f t="shared" si="19"/>
        <v>2748718.57</v>
      </c>
      <c r="AK16" s="94"/>
      <c r="AL16" s="97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100" customFormat="1" ht="12.75" x14ac:dyDescent="0.2">
      <c r="A17" s="155">
        <v>23</v>
      </c>
      <c r="B17" s="156" t="s">
        <v>85</v>
      </c>
      <c r="C17" s="156" t="b">
        <f t="shared" si="3"/>
        <v>1</v>
      </c>
      <c r="D17" s="79">
        <v>23</v>
      </c>
      <c r="E17" s="98" t="s">
        <v>85</v>
      </c>
      <c r="F17" s="81">
        <v>217.22300000000001</v>
      </c>
      <c r="G17" s="82">
        <v>231.48140000000001</v>
      </c>
      <c r="H17" s="82">
        <f t="shared" si="4"/>
        <v>231.48140000000001</v>
      </c>
      <c r="I17" s="83">
        <f t="shared" si="5"/>
        <v>876541.36</v>
      </c>
      <c r="J17" s="83">
        <v>85.4512</v>
      </c>
      <c r="K17" s="83">
        <v>74.206900000000005</v>
      </c>
      <c r="L17" s="83">
        <f t="shared" si="6"/>
        <v>85.4512</v>
      </c>
      <c r="M17" s="83">
        <f t="shared" si="7"/>
        <v>161786.47</v>
      </c>
      <c r="N17" s="83">
        <v>35.277200000000001</v>
      </c>
      <c r="O17" s="83">
        <v>37.834600000000002</v>
      </c>
      <c r="P17" s="83">
        <f t="shared" si="8"/>
        <v>37.834600000000002</v>
      </c>
      <c r="Q17" s="84">
        <f t="shared" si="9"/>
        <v>77073.240000000005</v>
      </c>
      <c r="R17" s="84">
        <v>1</v>
      </c>
      <c r="S17" s="83">
        <v>0</v>
      </c>
      <c r="T17" s="83">
        <f t="shared" si="10"/>
        <v>1</v>
      </c>
      <c r="U17" s="83">
        <f t="shared" si="11"/>
        <v>740.87</v>
      </c>
      <c r="V17" s="83">
        <v>0</v>
      </c>
      <c r="W17" s="83">
        <v>3</v>
      </c>
      <c r="X17" s="83">
        <f t="shared" si="12"/>
        <v>3</v>
      </c>
      <c r="Y17" s="84">
        <f t="shared" si="13"/>
        <v>2222.61</v>
      </c>
      <c r="Z17" s="85">
        <f t="shared" si="14"/>
        <v>1118364.5500000003</v>
      </c>
      <c r="AA17" s="86">
        <v>465725</v>
      </c>
      <c r="AB17" s="87">
        <f t="shared" si="1"/>
        <v>0.36909999999999998</v>
      </c>
      <c r="AC17" s="84">
        <f t="shared" si="15"/>
        <v>39425.050000000003</v>
      </c>
      <c r="AD17" s="88">
        <f t="shared" si="2"/>
        <v>35103.932689399349</v>
      </c>
      <c r="AE17" s="89">
        <f t="shared" si="16"/>
        <v>687743.48268939962</v>
      </c>
      <c r="AF17" s="99">
        <v>275155</v>
      </c>
      <c r="AG17" s="88">
        <f t="shared" si="17"/>
        <v>275155</v>
      </c>
      <c r="AH17" s="91">
        <v>782767.22</v>
      </c>
      <c r="AI17" s="92">
        <f t="shared" si="18"/>
        <v>962898.48</v>
      </c>
      <c r="AJ17" s="93">
        <f t="shared" si="19"/>
        <v>1428623.48</v>
      </c>
      <c r="AK17" s="94"/>
      <c r="AL17" s="97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s="100" customFormat="1" ht="12.75" x14ac:dyDescent="0.2">
      <c r="A18" s="155">
        <v>27</v>
      </c>
      <c r="B18" s="156" t="s">
        <v>86</v>
      </c>
      <c r="C18" s="156" t="b">
        <f t="shared" si="3"/>
        <v>1</v>
      </c>
      <c r="D18" s="79">
        <v>27</v>
      </c>
      <c r="E18" s="98" t="s">
        <v>86</v>
      </c>
      <c r="F18" s="81">
        <v>736.17079999999999</v>
      </c>
      <c r="G18" s="82">
        <v>710.93610000000001</v>
      </c>
      <c r="H18" s="82">
        <f t="shared" si="4"/>
        <v>736.17079999999999</v>
      </c>
      <c r="I18" s="83">
        <f t="shared" si="5"/>
        <v>2787628.52</v>
      </c>
      <c r="J18" s="83">
        <v>36.979400000000005</v>
      </c>
      <c r="K18" s="83">
        <v>13.005800000000001</v>
      </c>
      <c r="L18" s="83">
        <f t="shared" si="6"/>
        <v>36.979400000000005</v>
      </c>
      <c r="M18" s="83">
        <f t="shared" si="7"/>
        <v>70013.84</v>
      </c>
      <c r="N18" s="83">
        <v>125.9294</v>
      </c>
      <c r="O18" s="83">
        <v>124.49640000000001</v>
      </c>
      <c r="P18" s="83">
        <f t="shared" si="8"/>
        <v>125.9294</v>
      </c>
      <c r="Q18" s="84">
        <f t="shared" si="9"/>
        <v>256532.04</v>
      </c>
      <c r="R18" s="84">
        <v>4</v>
      </c>
      <c r="S18" s="83">
        <v>2</v>
      </c>
      <c r="T18" s="83">
        <f t="shared" si="10"/>
        <v>4</v>
      </c>
      <c r="U18" s="83">
        <f t="shared" si="11"/>
        <v>2963.48</v>
      </c>
      <c r="V18" s="83">
        <v>12.586600000000001</v>
      </c>
      <c r="W18" s="83">
        <v>20.537600000000001</v>
      </c>
      <c r="X18" s="83">
        <f t="shared" si="12"/>
        <v>20.537600000000001</v>
      </c>
      <c r="Y18" s="84">
        <f t="shared" si="13"/>
        <v>15215.69</v>
      </c>
      <c r="Z18" s="85">
        <f t="shared" si="14"/>
        <v>3132353.57</v>
      </c>
      <c r="AA18" s="86">
        <v>2167525</v>
      </c>
      <c r="AB18" s="87">
        <f t="shared" si="1"/>
        <v>5.0200000000000002E-2</v>
      </c>
      <c r="AC18" s="84">
        <f t="shared" si="15"/>
        <v>0</v>
      </c>
      <c r="AD18" s="88">
        <f t="shared" si="2"/>
        <v>0</v>
      </c>
      <c r="AE18" s="89">
        <f t="shared" si="16"/>
        <v>964828.56999999983</v>
      </c>
      <c r="AF18" s="99">
        <v>0</v>
      </c>
      <c r="AG18" s="88">
        <f t="shared" si="17"/>
        <v>0</v>
      </c>
      <c r="AH18" s="91">
        <v>808658.67</v>
      </c>
      <c r="AI18" s="92">
        <f t="shared" si="18"/>
        <v>964828.57</v>
      </c>
      <c r="AJ18" s="93">
        <f t="shared" si="19"/>
        <v>3132353.57</v>
      </c>
      <c r="AK18" s="94"/>
      <c r="AL18" s="97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s="100" customFormat="1" ht="12.75" x14ac:dyDescent="0.2">
      <c r="A19" s="155">
        <v>29</v>
      </c>
      <c r="B19" s="156" t="s">
        <v>87</v>
      </c>
      <c r="C19" s="156" t="b">
        <f t="shared" si="3"/>
        <v>1</v>
      </c>
      <c r="D19" s="79">
        <v>29</v>
      </c>
      <c r="E19" s="98" t="s">
        <v>87</v>
      </c>
      <c r="F19" s="81">
        <v>918.86340000000007</v>
      </c>
      <c r="G19" s="82">
        <v>880.18740000000003</v>
      </c>
      <c r="H19" s="82">
        <f t="shared" si="4"/>
        <v>918.86340000000007</v>
      </c>
      <c r="I19" s="83">
        <f t="shared" si="5"/>
        <v>3479423.28</v>
      </c>
      <c r="J19" s="83">
        <v>49.205800000000004</v>
      </c>
      <c r="K19" s="83">
        <v>49.888399999999997</v>
      </c>
      <c r="L19" s="83">
        <f t="shared" si="6"/>
        <v>49.888399999999997</v>
      </c>
      <c r="M19" s="83">
        <f t="shared" si="7"/>
        <v>94454.71</v>
      </c>
      <c r="N19" s="83">
        <v>139.87540000000001</v>
      </c>
      <c r="O19" s="83">
        <v>116.17140000000001</v>
      </c>
      <c r="P19" s="83">
        <f t="shared" si="8"/>
        <v>139.87540000000001</v>
      </c>
      <c r="Q19" s="84">
        <f t="shared" si="9"/>
        <v>284941.58</v>
      </c>
      <c r="R19" s="84">
        <v>5</v>
      </c>
      <c r="S19" s="83">
        <v>8</v>
      </c>
      <c r="T19" s="83">
        <f t="shared" si="10"/>
        <v>8</v>
      </c>
      <c r="U19" s="83">
        <f t="shared" si="11"/>
        <v>5926.96</v>
      </c>
      <c r="V19" s="83">
        <v>20.8644</v>
      </c>
      <c r="W19" s="83">
        <v>19.253399999999999</v>
      </c>
      <c r="X19" s="83">
        <f t="shared" si="12"/>
        <v>20.8644</v>
      </c>
      <c r="Y19" s="84">
        <f t="shared" si="13"/>
        <v>15457.81</v>
      </c>
      <c r="Z19" s="85">
        <f t="shared" si="14"/>
        <v>3880204.34</v>
      </c>
      <c r="AA19" s="86">
        <v>1709324</v>
      </c>
      <c r="AB19" s="87">
        <f t="shared" si="1"/>
        <v>5.4300000000000001E-2</v>
      </c>
      <c r="AC19" s="84">
        <f t="shared" si="15"/>
        <v>0</v>
      </c>
      <c r="AD19" s="88">
        <f t="shared" si="2"/>
        <v>0</v>
      </c>
      <c r="AE19" s="89">
        <f t="shared" si="16"/>
        <v>2170880.34</v>
      </c>
      <c r="AF19" s="99">
        <v>69205</v>
      </c>
      <c r="AG19" s="88">
        <f t="shared" si="17"/>
        <v>69205</v>
      </c>
      <c r="AH19" s="91">
        <v>1986299.35</v>
      </c>
      <c r="AI19" s="92">
        <f t="shared" si="18"/>
        <v>2240085.34</v>
      </c>
      <c r="AJ19" s="93">
        <f t="shared" si="19"/>
        <v>3949409.34</v>
      </c>
      <c r="AK19" s="94"/>
      <c r="AL19" s="97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s="100" customFormat="1" ht="12.75" x14ac:dyDescent="0.2">
      <c r="A20" s="155">
        <v>31</v>
      </c>
      <c r="B20" s="156" t="s">
        <v>88</v>
      </c>
      <c r="C20" s="156" t="b">
        <f t="shared" si="3"/>
        <v>1</v>
      </c>
      <c r="D20" s="79">
        <v>31</v>
      </c>
      <c r="E20" s="98" t="s">
        <v>88</v>
      </c>
      <c r="F20" s="81">
        <v>686.57979999999998</v>
      </c>
      <c r="G20" s="82">
        <v>646.17640000000006</v>
      </c>
      <c r="H20" s="82">
        <f t="shared" si="4"/>
        <v>686.57979999999998</v>
      </c>
      <c r="I20" s="83">
        <f t="shared" si="5"/>
        <v>2599844.27</v>
      </c>
      <c r="J20" s="83">
        <v>189.23989999999998</v>
      </c>
      <c r="K20" s="83">
        <v>167.22</v>
      </c>
      <c r="L20" s="83">
        <f t="shared" si="6"/>
        <v>189.23989999999998</v>
      </c>
      <c r="M20" s="83">
        <f t="shared" si="7"/>
        <v>358291.69</v>
      </c>
      <c r="N20" s="83">
        <v>143.00629999999998</v>
      </c>
      <c r="O20" s="83">
        <v>151.5581</v>
      </c>
      <c r="P20" s="83">
        <f t="shared" si="8"/>
        <v>151.5581</v>
      </c>
      <c r="Q20" s="84">
        <f t="shared" si="9"/>
        <v>308740.52</v>
      </c>
      <c r="R20" s="84">
        <v>0</v>
      </c>
      <c r="S20" s="83">
        <v>0.93959999999999999</v>
      </c>
      <c r="T20" s="83">
        <f t="shared" si="10"/>
        <v>0.93959999999999999</v>
      </c>
      <c r="U20" s="83">
        <f t="shared" si="11"/>
        <v>696.12</v>
      </c>
      <c r="V20" s="83">
        <v>14</v>
      </c>
      <c r="W20" s="83">
        <v>16.802199999999999</v>
      </c>
      <c r="X20" s="83">
        <f t="shared" si="12"/>
        <v>16.802199999999999</v>
      </c>
      <c r="Y20" s="84">
        <f t="shared" si="13"/>
        <v>12448.25</v>
      </c>
      <c r="Z20" s="85">
        <f t="shared" si="14"/>
        <v>3280020.85</v>
      </c>
      <c r="AA20" s="86">
        <v>1130685</v>
      </c>
      <c r="AB20" s="87">
        <f t="shared" si="1"/>
        <v>0.27560000000000001</v>
      </c>
      <c r="AC20" s="84">
        <f t="shared" si="15"/>
        <v>65193.15</v>
      </c>
      <c r="AD20" s="88">
        <f t="shared" si="2"/>
        <v>58047.762765295542</v>
      </c>
      <c r="AE20" s="89">
        <f t="shared" si="16"/>
        <v>2207383.6127652954</v>
      </c>
      <c r="AF20" s="99">
        <v>888419</v>
      </c>
      <c r="AG20" s="88">
        <f t="shared" si="17"/>
        <v>888419</v>
      </c>
      <c r="AH20" s="91">
        <v>2665138.2999999998</v>
      </c>
      <c r="AI20" s="92">
        <f t="shared" si="18"/>
        <v>3095802.61</v>
      </c>
      <c r="AJ20" s="93">
        <f t="shared" si="19"/>
        <v>4226487.6099999994</v>
      </c>
      <c r="AK20" s="94"/>
      <c r="AL20" s="97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s="100" customFormat="1" ht="12.75" x14ac:dyDescent="0.2">
      <c r="A21" s="155">
        <v>33</v>
      </c>
      <c r="B21" s="156" t="s">
        <v>89</v>
      </c>
      <c r="C21" s="156" t="b">
        <f t="shared" si="3"/>
        <v>1</v>
      </c>
      <c r="D21" s="79">
        <v>33</v>
      </c>
      <c r="E21" s="98" t="s">
        <v>89</v>
      </c>
      <c r="F21" s="81">
        <v>1353.4083000000001</v>
      </c>
      <c r="G21" s="82">
        <v>1340.7582</v>
      </c>
      <c r="H21" s="82">
        <f t="shared" si="4"/>
        <v>1353.4083000000001</v>
      </c>
      <c r="I21" s="83">
        <f t="shared" si="5"/>
        <v>5124897.07</v>
      </c>
      <c r="J21" s="83">
        <v>172.92689999999999</v>
      </c>
      <c r="K21" s="83">
        <v>159.30790000000002</v>
      </c>
      <c r="L21" s="83">
        <f t="shared" si="6"/>
        <v>172.92689999999999</v>
      </c>
      <c r="M21" s="83">
        <f t="shared" si="7"/>
        <v>327405.96000000002</v>
      </c>
      <c r="N21" s="83">
        <v>247.5976</v>
      </c>
      <c r="O21" s="83">
        <v>267.93709999999999</v>
      </c>
      <c r="P21" s="83">
        <f t="shared" si="8"/>
        <v>267.93709999999999</v>
      </c>
      <c r="Q21" s="84">
        <f t="shared" si="9"/>
        <v>545817.35</v>
      </c>
      <c r="R21" s="84">
        <v>3</v>
      </c>
      <c r="S21" s="83">
        <v>3.6185</v>
      </c>
      <c r="T21" s="83">
        <f t="shared" si="10"/>
        <v>3.6185</v>
      </c>
      <c r="U21" s="83">
        <f t="shared" si="11"/>
        <v>2680.84</v>
      </c>
      <c r="V21" s="83">
        <v>24.99</v>
      </c>
      <c r="W21" s="83">
        <v>26.3874</v>
      </c>
      <c r="X21" s="83">
        <f t="shared" si="12"/>
        <v>26.3874</v>
      </c>
      <c r="Y21" s="84">
        <f t="shared" si="13"/>
        <v>19549.63</v>
      </c>
      <c r="Z21" s="85">
        <f t="shared" si="14"/>
        <v>6020350.8499999996</v>
      </c>
      <c r="AA21" s="86">
        <v>2145197</v>
      </c>
      <c r="AB21" s="87">
        <f t="shared" si="1"/>
        <v>0.1278</v>
      </c>
      <c r="AC21" s="84">
        <f t="shared" si="15"/>
        <v>27625.07</v>
      </c>
      <c r="AD21" s="88">
        <f t="shared" si="2"/>
        <v>24597.269954507232</v>
      </c>
      <c r="AE21" s="89">
        <f t="shared" si="16"/>
        <v>3899751.1199545069</v>
      </c>
      <c r="AF21" s="99">
        <v>725476</v>
      </c>
      <c r="AG21" s="88">
        <f t="shared" si="17"/>
        <v>725476</v>
      </c>
      <c r="AH21" s="91">
        <v>4199295.68</v>
      </c>
      <c r="AI21" s="92">
        <f t="shared" si="18"/>
        <v>4625227.12</v>
      </c>
      <c r="AJ21" s="93">
        <f t="shared" si="19"/>
        <v>6770424.1200000001</v>
      </c>
      <c r="AK21" s="94"/>
      <c r="AL21" s="97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100" customFormat="1" ht="12.75" x14ac:dyDescent="0.2">
      <c r="A22" s="155">
        <v>35</v>
      </c>
      <c r="B22" s="156" t="s">
        <v>90</v>
      </c>
      <c r="C22" s="156" t="b">
        <f t="shared" si="3"/>
        <v>1</v>
      </c>
      <c r="D22" s="79">
        <v>35</v>
      </c>
      <c r="E22" s="98" t="s">
        <v>90</v>
      </c>
      <c r="F22" s="81">
        <v>253.09559999999999</v>
      </c>
      <c r="G22" s="82">
        <v>226.3312</v>
      </c>
      <c r="H22" s="82">
        <f t="shared" si="4"/>
        <v>253.09559999999999</v>
      </c>
      <c r="I22" s="83">
        <f t="shared" si="5"/>
        <v>958386.98</v>
      </c>
      <c r="J22" s="83">
        <v>76.9435</v>
      </c>
      <c r="K22" s="83">
        <v>50.723600000000005</v>
      </c>
      <c r="L22" s="83">
        <f t="shared" si="6"/>
        <v>76.9435</v>
      </c>
      <c r="M22" s="83">
        <f t="shared" si="7"/>
        <v>145678.67000000001</v>
      </c>
      <c r="N22" s="83">
        <v>46.323</v>
      </c>
      <c r="O22" s="83">
        <v>46.738900000000001</v>
      </c>
      <c r="P22" s="83">
        <f t="shared" si="8"/>
        <v>46.738900000000001</v>
      </c>
      <c r="Q22" s="84">
        <f t="shared" si="9"/>
        <v>95212.28</v>
      </c>
      <c r="R22" s="84">
        <v>0</v>
      </c>
      <c r="S22" s="83">
        <v>0</v>
      </c>
      <c r="T22" s="83">
        <f t="shared" si="10"/>
        <v>0</v>
      </c>
      <c r="U22" s="83">
        <f t="shared" si="11"/>
        <v>0</v>
      </c>
      <c r="V22" s="83">
        <v>3</v>
      </c>
      <c r="W22" s="83">
        <v>7</v>
      </c>
      <c r="X22" s="83">
        <f t="shared" si="12"/>
        <v>7</v>
      </c>
      <c r="Y22" s="84">
        <f t="shared" si="13"/>
        <v>5186.09</v>
      </c>
      <c r="Z22" s="85">
        <f t="shared" si="14"/>
        <v>1204464.02</v>
      </c>
      <c r="AA22" s="86">
        <v>2261385</v>
      </c>
      <c r="AB22" s="87">
        <f t="shared" si="1"/>
        <v>0.30399999999999999</v>
      </c>
      <c r="AC22" s="84">
        <f t="shared" si="15"/>
        <v>0</v>
      </c>
      <c r="AD22" s="88">
        <f t="shared" si="2"/>
        <v>0</v>
      </c>
      <c r="AE22" s="89">
        <f t="shared" si="16"/>
        <v>0</v>
      </c>
      <c r="AF22" s="99">
        <v>18308</v>
      </c>
      <c r="AG22" s="88">
        <f t="shared" si="17"/>
        <v>0</v>
      </c>
      <c r="AH22" s="91">
        <v>0</v>
      </c>
      <c r="AI22" s="92">
        <f t="shared" si="18"/>
        <v>0</v>
      </c>
      <c r="AJ22" s="93">
        <f t="shared" si="19"/>
        <v>2261385</v>
      </c>
      <c r="AK22" s="94"/>
      <c r="AL22" s="97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s="100" customFormat="1" ht="12.75" x14ac:dyDescent="0.2">
      <c r="A23" s="155">
        <v>39</v>
      </c>
      <c r="B23" s="156" t="s">
        <v>91</v>
      </c>
      <c r="C23" s="156" t="b">
        <f t="shared" si="3"/>
        <v>1</v>
      </c>
      <c r="D23" s="79">
        <v>39</v>
      </c>
      <c r="E23" s="98" t="s">
        <v>91</v>
      </c>
      <c r="F23" s="81">
        <v>134.51409999999998</v>
      </c>
      <c r="G23" s="82">
        <v>133.3518</v>
      </c>
      <c r="H23" s="82">
        <f t="shared" si="4"/>
        <v>134.51409999999998</v>
      </c>
      <c r="I23" s="83">
        <f t="shared" si="5"/>
        <v>509359.16</v>
      </c>
      <c r="J23" s="83">
        <v>35.005200000000002</v>
      </c>
      <c r="K23" s="83">
        <v>32.990099999999998</v>
      </c>
      <c r="L23" s="83">
        <f t="shared" si="6"/>
        <v>35.005200000000002</v>
      </c>
      <c r="M23" s="83">
        <f t="shared" si="7"/>
        <v>66276.05</v>
      </c>
      <c r="N23" s="83">
        <v>18.4269</v>
      </c>
      <c r="O23" s="83">
        <v>18.004100000000001</v>
      </c>
      <c r="P23" s="83">
        <f t="shared" si="8"/>
        <v>18.4269</v>
      </c>
      <c r="Q23" s="84">
        <f t="shared" si="9"/>
        <v>37537.620000000003</v>
      </c>
      <c r="R23" s="84">
        <v>0</v>
      </c>
      <c r="S23" s="83">
        <v>0</v>
      </c>
      <c r="T23" s="83">
        <f t="shared" si="10"/>
        <v>0</v>
      </c>
      <c r="U23" s="83">
        <f t="shared" si="11"/>
        <v>0</v>
      </c>
      <c r="V23" s="83">
        <v>0</v>
      </c>
      <c r="W23" s="83">
        <v>0</v>
      </c>
      <c r="X23" s="83">
        <f t="shared" si="12"/>
        <v>0</v>
      </c>
      <c r="Y23" s="84">
        <f t="shared" si="13"/>
        <v>0</v>
      </c>
      <c r="Z23" s="85">
        <f t="shared" si="14"/>
        <v>613172.82999999996</v>
      </c>
      <c r="AA23" s="86">
        <v>220546</v>
      </c>
      <c r="AB23" s="87">
        <f t="shared" si="1"/>
        <v>0.26019999999999999</v>
      </c>
      <c r="AC23" s="84">
        <f t="shared" si="15"/>
        <v>11385.44</v>
      </c>
      <c r="AD23" s="88">
        <f t="shared" si="2"/>
        <v>10137.557705042731</v>
      </c>
      <c r="AE23" s="89">
        <f t="shared" si="16"/>
        <v>402764.38770504267</v>
      </c>
      <c r="AF23" s="99">
        <v>259033</v>
      </c>
      <c r="AG23" s="88">
        <f t="shared" si="17"/>
        <v>259033</v>
      </c>
      <c r="AH23" s="91">
        <v>603604.63</v>
      </c>
      <c r="AI23" s="92">
        <f t="shared" si="18"/>
        <v>661797.39</v>
      </c>
      <c r="AJ23" s="93">
        <f t="shared" si="19"/>
        <v>882343.39</v>
      </c>
      <c r="AK23" s="94"/>
      <c r="AL23" s="97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s="100" customFormat="1" ht="12.75" x14ac:dyDescent="0.2">
      <c r="A24" s="155">
        <v>41</v>
      </c>
      <c r="B24" s="156" t="s">
        <v>92</v>
      </c>
      <c r="C24" s="156" t="b">
        <f t="shared" si="3"/>
        <v>1</v>
      </c>
      <c r="D24" s="79">
        <v>41</v>
      </c>
      <c r="E24" s="98" t="s">
        <v>92</v>
      </c>
      <c r="F24" s="81">
        <v>4285.9587000000001</v>
      </c>
      <c r="G24" s="82">
        <v>4136.9511999999995</v>
      </c>
      <c r="H24" s="82">
        <f t="shared" si="4"/>
        <v>4285.9587000000001</v>
      </c>
      <c r="I24" s="83">
        <f t="shared" si="5"/>
        <v>16229468.369999999</v>
      </c>
      <c r="J24" s="83">
        <v>219.31390000000002</v>
      </c>
      <c r="K24" s="83">
        <v>230.81700000000001</v>
      </c>
      <c r="L24" s="83">
        <f t="shared" si="6"/>
        <v>230.81700000000001</v>
      </c>
      <c r="M24" s="83">
        <f t="shared" si="7"/>
        <v>437010.44</v>
      </c>
      <c r="N24" s="83">
        <v>558.05010000000004</v>
      </c>
      <c r="O24" s="83">
        <v>574.58569999999997</v>
      </c>
      <c r="P24" s="83">
        <f t="shared" si="8"/>
        <v>574.58569999999997</v>
      </c>
      <c r="Q24" s="84">
        <f t="shared" si="9"/>
        <v>1170494.28</v>
      </c>
      <c r="R24" s="84">
        <v>66.844499999999996</v>
      </c>
      <c r="S24" s="83">
        <v>46.094999999999999</v>
      </c>
      <c r="T24" s="83">
        <f t="shared" si="10"/>
        <v>66.844499999999996</v>
      </c>
      <c r="U24" s="83">
        <f t="shared" si="11"/>
        <v>49523.08</v>
      </c>
      <c r="V24" s="83">
        <v>51.051499999999997</v>
      </c>
      <c r="W24" s="83">
        <v>42.156399999999998</v>
      </c>
      <c r="X24" s="83">
        <f t="shared" si="12"/>
        <v>51.051499999999997</v>
      </c>
      <c r="Y24" s="84">
        <f t="shared" si="13"/>
        <v>37822.519999999997</v>
      </c>
      <c r="Z24" s="85">
        <f t="shared" si="14"/>
        <v>17924318.689999998</v>
      </c>
      <c r="AA24" s="86">
        <v>7789229</v>
      </c>
      <c r="AB24" s="87">
        <f t="shared" si="1"/>
        <v>5.3900000000000003E-2</v>
      </c>
      <c r="AC24" s="84">
        <f t="shared" si="15"/>
        <v>0</v>
      </c>
      <c r="AD24" s="88">
        <f t="shared" si="2"/>
        <v>0</v>
      </c>
      <c r="AE24" s="89">
        <f t="shared" si="16"/>
        <v>10135089.689999998</v>
      </c>
      <c r="AF24" s="99">
        <v>0</v>
      </c>
      <c r="AG24" s="88">
        <f t="shared" si="17"/>
        <v>0</v>
      </c>
      <c r="AH24" s="91">
        <v>8793503.2699999996</v>
      </c>
      <c r="AI24" s="92">
        <f t="shared" si="18"/>
        <v>10135089.689999999</v>
      </c>
      <c r="AJ24" s="93">
        <f t="shared" si="19"/>
        <v>17924318.689999998</v>
      </c>
      <c r="AK24" s="94"/>
      <c r="AL24" s="97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s="100" customFormat="1" ht="12.75" x14ac:dyDescent="0.2">
      <c r="A25" s="155">
        <v>43</v>
      </c>
      <c r="B25" s="156" t="s">
        <v>93</v>
      </c>
      <c r="C25" s="156" t="b">
        <f t="shared" si="3"/>
        <v>1</v>
      </c>
      <c r="D25" s="79">
        <v>43</v>
      </c>
      <c r="E25" s="98" t="s">
        <v>93</v>
      </c>
      <c r="F25" s="81">
        <v>1010.7710000000001</v>
      </c>
      <c r="G25" s="82">
        <v>967.56050000000005</v>
      </c>
      <c r="H25" s="82">
        <f t="shared" si="4"/>
        <v>1010.7710000000001</v>
      </c>
      <c r="I25" s="83">
        <f t="shared" si="5"/>
        <v>3827446.11</v>
      </c>
      <c r="J25" s="83">
        <v>359.46790000000004</v>
      </c>
      <c r="K25" s="83">
        <v>271.49039999999997</v>
      </c>
      <c r="L25" s="83">
        <f t="shared" si="6"/>
        <v>359.46790000000004</v>
      </c>
      <c r="M25" s="83">
        <f t="shared" si="7"/>
        <v>680587.76</v>
      </c>
      <c r="N25" s="83">
        <v>204.4752</v>
      </c>
      <c r="O25" s="83">
        <v>208.9051</v>
      </c>
      <c r="P25" s="83">
        <f t="shared" si="8"/>
        <v>208.9051</v>
      </c>
      <c r="Q25" s="84">
        <f t="shared" si="9"/>
        <v>425562.67</v>
      </c>
      <c r="R25" s="84">
        <v>7</v>
      </c>
      <c r="S25" s="83">
        <v>5</v>
      </c>
      <c r="T25" s="83">
        <f t="shared" si="10"/>
        <v>7</v>
      </c>
      <c r="U25" s="83">
        <f t="shared" si="11"/>
        <v>5186.09</v>
      </c>
      <c r="V25" s="83">
        <v>13</v>
      </c>
      <c r="W25" s="83">
        <v>15.2273</v>
      </c>
      <c r="X25" s="83">
        <f t="shared" si="12"/>
        <v>15.2273</v>
      </c>
      <c r="Y25" s="84">
        <f t="shared" si="13"/>
        <v>11281.45</v>
      </c>
      <c r="Z25" s="85">
        <f t="shared" si="14"/>
        <v>4950064.08</v>
      </c>
      <c r="AA25" s="86">
        <v>1492832</v>
      </c>
      <c r="AB25" s="87">
        <f t="shared" si="1"/>
        <v>0.35560000000000003</v>
      </c>
      <c r="AC25" s="84">
        <f t="shared" si="15"/>
        <v>159783.48000000001</v>
      </c>
      <c r="AD25" s="88">
        <f t="shared" si="2"/>
        <v>142270.67630346664</v>
      </c>
      <c r="AE25" s="89">
        <f t="shared" si="16"/>
        <v>3599502.7563034669</v>
      </c>
      <c r="AF25" s="99">
        <v>1233780</v>
      </c>
      <c r="AG25" s="88">
        <f t="shared" si="17"/>
        <v>1233780</v>
      </c>
      <c r="AH25" s="91">
        <v>4060922.75</v>
      </c>
      <c r="AI25" s="92">
        <f t="shared" si="18"/>
        <v>4833282.76</v>
      </c>
      <c r="AJ25" s="93">
        <f t="shared" si="19"/>
        <v>6326114.7599999998</v>
      </c>
      <c r="AK25" s="94"/>
      <c r="AL25" s="97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s="100" customFormat="1" ht="12.75" x14ac:dyDescent="0.2">
      <c r="A26" s="155">
        <v>45</v>
      </c>
      <c r="B26" s="156" t="s">
        <v>94</v>
      </c>
      <c r="C26" s="156" t="b">
        <f t="shared" si="3"/>
        <v>1</v>
      </c>
      <c r="D26" s="79">
        <v>45</v>
      </c>
      <c r="E26" s="98" t="s">
        <v>94</v>
      </c>
      <c r="F26" s="81">
        <v>196.92959999999999</v>
      </c>
      <c r="G26" s="82">
        <v>194.7893</v>
      </c>
      <c r="H26" s="82">
        <f t="shared" si="4"/>
        <v>196.92959999999999</v>
      </c>
      <c r="I26" s="83">
        <f t="shared" si="5"/>
        <v>745705.44</v>
      </c>
      <c r="J26" s="83">
        <v>59.5139</v>
      </c>
      <c r="K26" s="83">
        <v>59.311900000000001</v>
      </c>
      <c r="L26" s="83">
        <f t="shared" si="6"/>
        <v>59.5139</v>
      </c>
      <c r="M26" s="83">
        <f t="shared" si="7"/>
        <v>112678.86</v>
      </c>
      <c r="N26" s="83">
        <v>45.865699999999997</v>
      </c>
      <c r="O26" s="83">
        <v>55.077500000000001</v>
      </c>
      <c r="P26" s="83">
        <f t="shared" si="8"/>
        <v>55.077500000000001</v>
      </c>
      <c r="Q26" s="84">
        <f t="shared" si="9"/>
        <v>112198.93</v>
      </c>
      <c r="R26" s="84">
        <v>0</v>
      </c>
      <c r="S26" s="83">
        <v>0</v>
      </c>
      <c r="T26" s="83">
        <f t="shared" si="10"/>
        <v>0</v>
      </c>
      <c r="U26" s="83">
        <f t="shared" si="11"/>
        <v>0</v>
      </c>
      <c r="V26" s="83">
        <v>4</v>
      </c>
      <c r="W26" s="83">
        <v>6</v>
      </c>
      <c r="X26" s="83">
        <f t="shared" si="12"/>
        <v>6</v>
      </c>
      <c r="Y26" s="84">
        <f t="shared" si="13"/>
        <v>4445.22</v>
      </c>
      <c r="Z26" s="85">
        <f t="shared" si="14"/>
        <v>975028.45</v>
      </c>
      <c r="AA26" s="86">
        <v>233482</v>
      </c>
      <c r="AB26" s="87">
        <f t="shared" si="1"/>
        <v>0.30220000000000002</v>
      </c>
      <c r="AC26" s="84">
        <f t="shared" si="15"/>
        <v>22481.38</v>
      </c>
      <c r="AD26" s="88">
        <f t="shared" si="2"/>
        <v>20017.345578123775</v>
      </c>
      <c r="AE26" s="89">
        <f t="shared" si="16"/>
        <v>761563.79557812377</v>
      </c>
      <c r="AF26" s="99">
        <v>489829</v>
      </c>
      <c r="AG26" s="88">
        <f t="shared" si="17"/>
        <v>489829</v>
      </c>
      <c r="AH26" s="91">
        <v>1121913.54</v>
      </c>
      <c r="AI26" s="92">
        <f t="shared" si="18"/>
        <v>1251392.8</v>
      </c>
      <c r="AJ26" s="93">
        <f t="shared" si="19"/>
        <v>1484874.8</v>
      </c>
      <c r="AK26" s="94"/>
      <c r="AL26" s="97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s="100" customFormat="1" ht="12.75" x14ac:dyDescent="0.2">
      <c r="A27" s="155">
        <v>47</v>
      </c>
      <c r="B27" s="156" t="s">
        <v>95</v>
      </c>
      <c r="C27" s="156" t="b">
        <f t="shared" si="3"/>
        <v>1</v>
      </c>
      <c r="D27" s="79">
        <v>47</v>
      </c>
      <c r="E27" s="98" t="s">
        <v>95</v>
      </c>
      <c r="F27" s="81">
        <v>27.843599999999999</v>
      </c>
      <c r="G27" s="82">
        <v>26.455000000000002</v>
      </c>
      <c r="H27" s="82">
        <f t="shared" si="4"/>
        <v>27.843599999999999</v>
      </c>
      <c r="I27" s="83">
        <f t="shared" si="5"/>
        <v>105434.25</v>
      </c>
      <c r="J27" s="83">
        <v>8.5457000000000001</v>
      </c>
      <c r="K27" s="83">
        <v>9</v>
      </c>
      <c r="L27" s="83">
        <f t="shared" si="6"/>
        <v>9</v>
      </c>
      <c r="M27" s="83">
        <f t="shared" si="7"/>
        <v>17039.88</v>
      </c>
      <c r="N27" s="83">
        <v>10.005599999999999</v>
      </c>
      <c r="O27" s="83">
        <v>9</v>
      </c>
      <c r="P27" s="83">
        <f t="shared" si="8"/>
        <v>10.005599999999999</v>
      </c>
      <c r="Q27" s="84">
        <f t="shared" si="9"/>
        <v>20382.509999999998</v>
      </c>
      <c r="R27" s="84">
        <v>0</v>
      </c>
      <c r="S27" s="83">
        <v>0</v>
      </c>
      <c r="T27" s="83">
        <f t="shared" si="10"/>
        <v>0</v>
      </c>
      <c r="U27" s="83">
        <f t="shared" si="11"/>
        <v>0</v>
      </c>
      <c r="V27" s="83">
        <v>0</v>
      </c>
      <c r="W27" s="83">
        <v>0</v>
      </c>
      <c r="X27" s="83">
        <f t="shared" si="12"/>
        <v>0</v>
      </c>
      <c r="Y27" s="84">
        <f t="shared" si="13"/>
        <v>0</v>
      </c>
      <c r="Z27" s="85">
        <f t="shared" si="14"/>
        <v>142856.64000000001</v>
      </c>
      <c r="AA27" s="86">
        <v>48787</v>
      </c>
      <c r="AB27" s="87">
        <f t="shared" si="1"/>
        <v>0.32319999999999999</v>
      </c>
      <c r="AC27" s="84">
        <f t="shared" si="15"/>
        <v>3636</v>
      </c>
      <c r="AD27" s="88">
        <f t="shared" si="2"/>
        <v>3237.482241840049</v>
      </c>
      <c r="AE27" s="89">
        <f t="shared" si="16"/>
        <v>97307.122241840058</v>
      </c>
      <c r="AF27" s="99">
        <v>59781</v>
      </c>
      <c r="AG27" s="88">
        <f t="shared" si="17"/>
        <v>59781</v>
      </c>
      <c r="AH27" s="91">
        <v>130280.96000000001</v>
      </c>
      <c r="AI27" s="92">
        <f t="shared" si="18"/>
        <v>157088.12</v>
      </c>
      <c r="AJ27" s="93">
        <f t="shared" si="19"/>
        <v>205875.12</v>
      </c>
      <c r="AK27" s="94"/>
      <c r="AL27" s="97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s="100" customFormat="1" ht="12.75" x14ac:dyDescent="0.2">
      <c r="A28" s="155">
        <v>51</v>
      </c>
      <c r="B28" s="156" t="s">
        <v>96</v>
      </c>
      <c r="C28" s="156" t="b">
        <f t="shared" si="3"/>
        <v>1</v>
      </c>
      <c r="D28" s="79">
        <v>51</v>
      </c>
      <c r="E28" s="98" t="s">
        <v>96</v>
      </c>
      <c r="F28" s="81">
        <v>1013.4553000000001</v>
      </c>
      <c r="G28" s="82">
        <v>1014.4953</v>
      </c>
      <c r="H28" s="82">
        <f t="shared" si="4"/>
        <v>1014.4953</v>
      </c>
      <c r="I28" s="83">
        <f t="shared" si="5"/>
        <v>3841548.77</v>
      </c>
      <c r="J28" s="83">
        <v>600.85879999999997</v>
      </c>
      <c r="K28" s="83">
        <v>517.20000000000005</v>
      </c>
      <c r="L28" s="83">
        <f t="shared" si="6"/>
        <v>600.85879999999997</v>
      </c>
      <c r="M28" s="83">
        <f t="shared" si="7"/>
        <v>1137617.98</v>
      </c>
      <c r="N28" s="83">
        <v>237.0401</v>
      </c>
      <c r="O28" s="83">
        <v>236.1455</v>
      </c>
      <c r="P28" s="83">
        <f t="shared" si="8"/>
        <v>237.0401</v>
      </c>
      <c r="Q28" s="84">
        <f t="shared" si="9"/>
        <v>482876.76</v>
      </c>
      <c r="R28" s="84">
        <v>2</v>
      </c>
      <c r="S28" s="83">
        <v>2</v>
      </c>
      <c r="T28" s="83">
        <f t="shared" si="10"/>
        <v>2</v>
      </c>
      <c r="U28" s="83">
        <f t="shared" si="11"/>
        <v>1481.74</v>
      </c>
      <c r="V28" s="83">
        <v>15</v>
      </c>
      <c r="W28" s="83">
        <v>12</v>
      </c>
      <c r="X28" s="83">
        <f t="shared" si="12"/>
        <v>15</v>
      </c>
      <c r="Y28" s="84">
        <f t="shared" si="13"/>
        <v>11113.05</v>
      </c>
      <c r="Z28" s="85">
        <f t="shared" si="14"/>
        <v>5474638.2999999998</v>
      </c>
      <c r="AA28" s="86">
        <v>645350</v>
      </c>
      <c r="AB28" s="87">
        <f t="shared" si="1"/>
        <v>0.59230000000000005</v>
      </c>
      <c r="AC28" s="84">
        <f t="shared" si="15"/>
        <v>360515.28</v>
      </c>
      <c r="AD28" s="88">
        <f t="shared" si="2"/>
        <v>321001.59981077921</v>
      </c>
      <c r="AE28" s="89">
        <f t="shared" si="16"/>
        <v>5150289.8998107789</v>
      </c>
      <c r="AF28" s="99">
        <v>5495595</v>
      </c>
      <c r="AG28" s="88">
        <f t="shared" si="17"/>
        <v>5495595</v>
      </c>
      <c r="AH28" s="91">
        <v>9530909.7400000002</v>
      </c>
      <c r="AI28" s="92">
        <f t="shared" si="18"/>
        <v>10645884.9</v>
      </c>
      <c r="AJ28" s="93">
        <f t="shared" si="19"/>
        <v>11291234.9</v>
      </c>
      <c r="AK28" s="94"/>
      <c r="AL28" s="97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s="100" customFormat="1" ht="12.75" x14ac:dyDescent="0.2">
      <c r="A29" s="155">
        <v>53</v>
      </c>
      <c r="B29" s="156" t="s">
        <v>97</v>
      </c>
      <c r="C29" s="156" t="b">
        <f t="shared" si="3"/>
        <v>1</v>
      </c>
      <c r="D29" s="79">
        <v>53</v>
      </c>
      <c r="E29" s="98" t="s">
        <v>97</v>
      </c>
      <c r="F29" s="81">
        <v>262.73050000000001</v>
      </c>
      <c r="G29" s="82">
        <v>262.03379999999999</v>
      </c>
      <c r="H29" s="82">
        <f t="shared" si="4"/>
        <v>262.73050000000001</v>
      </c>
      <c r="I29" s="83">
        <f t="shared" si="5"/>
        <v>994871.08</v>
      </c>
      <c r="J29" s="83">
        <v>101.97280000000001</v>
      </c>
      <c r="K29" s="83">
        <v>85.959699999999998</v>
      </c>
      <c r="L29" s="83">
        <f t="shared" si="6"/>
        <v>101.97280000000001</v>
      </c>
      <c r="M29" s="83">
        <f t="shared" si="7"/>
        <v>193067.14</v>
      </c>
      <c r="N29" s="83">
        <v>36.450200000000002</v>
      </c>
      <c r="O29" s="83">
        <v>41.495400000000004</v>
      </c>
      <c r="P29" s="83">
        <f t="shared" si="8"/>
        <v>41.495400000000004</v>
      </c>
      <c r="Q29" s="84">
        <f t="shared" si="9"/>
        <v>84530.69</v>
      </c>
      <c r="R29" s="84">
        <v>1</v>
      </c>
      <c r="S29" s="83">
        <v>1</v>
      </c>
      <c r="T29" s="83">
        <f t="shared" si="10"/>
        <v>1</v>
      </c>
      <c r="U29" s="83">
        <f t="shared" si="11"/>
        <v>740.87</v>
      </c>
      <c r="V29" s="83">
        <v>2</v>
      </c>
      <c r="W29" s="83">
        <v>6</v>
      </c>
      <c r="X29" s="83">
        <f t="shared" si="12"/>
        <v>6</v>
      </c>
      <c r="Y29" s="84">
        <f t="shared" si="13"/>
        <v>4445.22</v>
      </c>
      <c r="Z29" s="85">
        <f t="shared" si="14"/>
        <v>1277655</v>
      </c>
      <c r="AA29" s="86">
        <v>529994</v>
      </c>
      <c r="AB29" s="87">
        <f t="shared" si="1"/>
        <v>0.3881</v>
      </c>
      <c r="AC29" s="84">
        <f t="shared" si="15"/>
        <v>49469.55</v>
      </c>
      <c r="AD29" s="88">
        <f t="shared" si="2"/>
        <v>44047.521902315297</v>
      </c>
      <c r="AE29" s="89">
        <f t="shared" si="16"/>
        <v>791708.52190231532</v>
      </c>
      <c r="AF29" s="99">
        <v>449239</v>
      </c>
      <c r="AG29" s="88">
        <f t="shared" si="17"/>
        <v>449239</v>
      </c>
      <c r="AH29" s="91">
        <v>1101414.71</v>
      </c>
      <c r="AI29" s="92">
        <f t="shared" si="18"/>
        <v>1240947.52</v>
      </c>
      <c r="AJ29" s="93">
        <f t="shared" si="19"/>
        <v>1770941.52</v>
      </c>
      <c r="AK29" s="94"/>
      <c r="AL29" s="97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s="100" customFormat="1" ht="12.75" x14ac:dyDescent="0.2">
      <c r="A30" s="155">
        <v>55</v>
      </c>
      <c r="B30" s="156" t="s">
        <v>98</v>
      </c>
      <c r="C30" s="156" t="b">
        <f t="shared" si="3"/>
        <v>1</v>
      </c>
      <c r="D30" s="79">
        <v>55</v>
      </c>
      <c r="E30" s="98" t="s">
        <v>98</v>
      </c>
      <c r="F30" s="81">
        <v>474.53140000000002</v>
      </c>
      <c r="G30" s="82">
        <v>439.95550000000003</v>
      </c>
      <c r="H30" s="82">
        <f t="shared" si="4"/>
        <v>474.53140000000002</v>
      </c>
      <c r="I30" s="83">
        <f t="shared" si="5"/>
        <v>1796889.07</v>
      </c>
      <c r="J30" s="83">
        <v>162.5745</v>
      </c>
      <c r="K30" s="83">
        <v>122.67190000000001</v>
      </c>
      <c r="L30" s="83">
        <f t="shared" si="6"/>
        <v>162.5745</v>
      </c>
      <c r="M30" s="83">
        <f t="shared" si="7"/>
        <v>307805.55</v>
      </c>
      <c r="N30" s="83">
        <v>105.09520000000001</v>
      </c>
      <c r="O30" s="83">
        <v>99.116799999999998</v>
      </c>
      <c r="P30" s="83">
        <f t="shared" si="8"/>
        <v>105.09520000000001</v>
      </c>
      <c r="Q30" s="84">
        <f t="shared" si="9"/>
        <v>214090.48</v>
      </c>
      <c r="R30" s="84">
        <v>6</v>
      </c>
      <c r="S30" s="83">
        <v>5</v>
      </c>
      <c r="T30" s="83">
        <f t="shared" si="10"/>
        <v>6</v>
      </c>
      <c r="U30" s="83">
        <f t="shared" si="11"/>
        <v>4445.22</v>
      </c>
      <c r="V30" s="83">
        <v>4</v>
      </c>
      <c r="W30" s="83">
        <v>4</v>
      </c>
      <c r="X30" s="83">
        <f t="shared" si="12"/>
        <v>4</v>
      </c>
      <c r="Y30" s="84">
        <f t="shared" si="13"/>
        <v>2963.48</v>
      </c>
      <c r="Z30" s="85">
        <f t="shared" si="14"/>
        <v>2326193.8000000003</v>
      </c>
      <c r="AA30" s="86">
        <v>538119</v>
      </c>
      <c r="AB30" s="87">
        <f t="shared" si="1"/>
        <v>0.34260000000000002</v>
      </c>
      <c r="AC30" s="84">
        <f t="shared" si="15"/>
        <v>69622.53</v>
      </c>
      <c r="AD30" s="88">
        <f t="shared" si="2"/>
        <v>61991.667906209041</v>
      </c>
      <c r="AE30" s="89">
        <f t="shared" si="16"/>
        <v>1850066.4679062094</v>
      </c>
      <c r="AF30" s="99">
        <v>1119944</v>
      </c>
      <c r="AG30" s="88">
        <f t="shared" si="17"/>
        <v>1119944</v>
      </c>
      <c r="AH30" s="91">
        <v>2530310.38</v>
      </c>
      <c r="AI30" s="92">
        <f t="shared" si="18"/>
        <v>2970010.47</v>
      </c>
      <c r="AJ30" s="93">
        <f t="shared" si="19"/>
        <v>3508129.47</v>
      </c>
      <c r="AK30" s="94"/>
      <c r="AL30" s="97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s="100" customFormat="1" ht="12.75" x14ac:dyDescent="0.2">
      <c r="A31" s="155">
        <v>57</v>
      </c>
      <c r="B31" s="156" t="s">
        <v>99</v>
      </c>
      <c r="C31" s="156" t="b">
        <f t="shared" si="3"/>
        <v>1</v>
      </c>
      <c r="D31" s="79">
        <v>57</v>
      </c>
      <c r="E31" s="98" t="s">
        <v>99</v>
      </c>
      <c r="F31" s="81">
        <v>1440.0422000000001</v>
      </c>
      <c r="G31" s="82">
        <v>1441.6827000000001</v>
      </c>
      <c r="H31" s="82">
        <f t="shared" si="4"/>
        <v>1441.6827000000001</v>
      </c>
      <c r="I31" s="83">
        <f t="shared" si="5"/>
        <v>5459162.21</v>
      </c>
      <c r="J31" s="83">
        <v>82.125</v>
      </c>
      <c r="K31" s="83">
        <v>77.125600000000006</v>
      </c>
      <c r="L31" s="83">
        <f t="shared" si="6"/>
        <v>82.125</v>
      </c>
      <c r="M31" s="83">
        <f t="shared" si="7"/>
        <v>155488.91</v>
      </c>
      <c r="N31" s="83">
        <v>200.81120000000001</v>
      </c>
      <c r="O31" s="83">
        <v>216.2441</v>
      </c>
      <c r="P31" s="83">
        <f t="shared" si="8"/>
        <v>216.2441</v>
      </c>
      <c r="Q31" s="84">
        <f t="shared" si="9"/>
        <v>440513.02</v>
      </c>
      <c r="R31" s="84">
        <v>8</v>
      </c>
      <c r="S31" s="83">
        <v>8</v>
      </c>
      <c r="T31" s="83">
        <f t="shared" si="10"/>
        <v>8</v>
      </c>
      <c r="U31" s="83">
        <f t="shared" si="11"/>
        <v>5926.96</v>
      </c>
      <c r="V31" s="83">
        <v>18.583300000000001</v>
      </c>
      <c r="W31" s="83">
        <v>31.966699999999999</v>
      </c>
      <c r="X31" s="83">
        <f t="shared" si="12"/>
        <v>31.966699999999999</v>
      </c>
      <c r="Y31" s="84">
        <f t="shared" si="13"/>
        <v>23683.17</v>
      </c>
      <c r="Z31" s="85">
        <f t="shared" si="14"/>
        <v>6084774.2700000005</v>
      </c>
      <c r="AA31" s="86">
        <v>2197686</v>
      </c>
      <c r="AB31" s="87">
        <f t="shared" si="1"/>
        <v>5.7000000000000002E-2</v>
      </c>
      <c r="AC31" s="84">
        <f t="shared" si="15"/>
        <v>0</v>
      </c>
      <c r="AD31" s="88">
        <f t="shared" si="2"/>
        <v>0</v>
      </c>
      <c r="AE31" s="89">
        <f t="shared" si="16"/>
        <v>3887088.2700000005</v>
      </c>
      <c r="AF31" s="99">
        <v>349208</v>
      </c>
      <c r="AG31" s="88">
        <f t="shared" si="17"/>
        <v>349208</v>
      </c>
      <c r="AH31" s="91">
        <v>3946688.39</v>
      </c>
      <c r="AI31" s="92">
        <f t="shared" si="18"/>
        <v>4236296.2699999996</v>
      </c>
      <c r="AJ31" s="93">
        <f t="shared" si="19"/>
        <v>6433982.2699999996</v>
      </c>
      <c r="AK31" s="94"/>
      <c r="AL31" s="97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s="100" customFormat="1" ht="12.75" x14ac:dyDescent="0.2">
      <c r="A32" s="155">
        <v>59</v>
      </c>
      <c r="B32" s="156" t="s">
        <v>100</v>
      </c>
      <c r="C32" s="156" t="b">
        <f t="shared" si="3"/>
        <v>1</v>
      </c>
      <c r="D32" s="79">
        <v>59</v>
      </c>
      <c r="E32" s="98" t="s">
        <v>100</v>
      </c>
      <c r="F32" s="81">
        <v>187.46209999999999</v>
      </c>
      <c r="G32" s="82">
        <v>186.90450000000001</v>
      </c>
      <c r="H32" s="82">
        <f t="shared" si="4"/>
        <v>187.46209999999999</v>
      </c>
      <c r="I32" s="83">
        <f t="shared" si="5"/>
        <v>709855.24</v>
      </c>
      <c r="J32" s="83">
        <v>54.932699999999997</v>
      </c>
      <c r="K32" s="83">
        <v>45.415199999999999</v>
      </c>
      <c r="L32" s="83">
        <f t="shared" si="6"/>
        <v>54.932699999999997</v>
      </c>
      <c r="M32" s="83">
        <f t="shared" si="7"/>
        <v>104005.18</v>
      </c>
      <c r="N32" s="83">
        <v>32.4908</v>
      </c>
      <c r="O32" s="83">
        <v>34.638199999999998</v>
      </c>
      <c r="P32" s="83">
        <f t="shared" si="8"/>
        <v>34.638199999999998</v>
      </c>
      <c r="Q32" s="84">
        <f t="shared" si="9"/>
        <v>70561.820000000007</v>
      </c>
      <c r="R32" s="84">
        <v>0</v>
      </c>
      <c r="S32" s="83">
        <v>0</v>
      </c>
      <c r="T32" s="83">
        <f t="shared" si="10"/>
        <v>0</v>
      </c>
      <c r="U32" s="83">
        <f t="shared" si="11"/>
        <v>0</v>
      </c>
      <c r="V32" s="83">
        <v>2</v>
      </c>
      <c r="W32" s="83">
        <v>3</v>
      </c>
      <c r="X32" s="83">
        <f t="shared" si="12"/>
        <v>3</v>
      </c>
      <c r="Y32" s="84">
        <f t="shared" si="13"/>
        <v>2222.61</v>
      </c>
      <c r="Z32" s="85">
        <f t="shared" si="14"/>
        <v>886644.85</v>
      </c>
      <c r="AA32" s="86">
        <v>449222</v>
      </c>
      <c r="AB32" s="87">
        <f t="shared" si="1"/>
        <v>0.29299999999999998</v>
      </c>
      <c r="AC32" s="84">
        <f t="shared" si="15"/>
        <v>20119.099999999999</v>
      </c>
      <c r="AD32" s="88">
        <f t="shared" si="2"/>
        <v>17913.979365182655</v>
      </c>
      <c r="AE32" s="89">
        <f t="shared" si="16"/>
        <v>455336.82936518261</v>
      </c>
      <c r="AF32" s="99">
        <v>199555</v>
      </c>
      <c r="AG32" s="88">
        <f t="shared" si="17"/>
        <v>199555</v>
      </c>
      <c r="AH32" s="91">
        <v>545215.68000000005</v>
      </c>
      <c r="AI32" s="92">
        <f t="shared" si="18"/>
        <v>654891.82999999996</v>
      </c>
      <c r="AJ32" s="93">
        <f t="shared" si="19"/>
        <v>1104113.83</v>
      </c>
      <c r="AK32" s="94"/>
      <c r="AL32" s="97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s="100" customFormat="1" ht="12.75" x14ac:dyDescent="0.2">
      <c r="A33" s="155">
        <v>63</v>
      </c>
      <c r="B33" s="156" t="s">
        <v>101</v>
      </c>
      <c r="C33" s="156" t="b">
        <f t="shared" si="3"/>
        <v>1</v>
      </c>
      <c r="D33" s="79">
        <v>63</v>
      </c>
      <c r="E33" s="98" t="s">
        <v>101</v>
      </c>
      <c r="F33" s="81">
        <v>748.85519999999997</v>
      </c>
      <c r="G33" s="82">
        <v>690.25669999999991</v>
      </c>
      <c r="H33" s="82">
        <f t="shared" si="4"/>
        <v>748.85519999999997</v>
      </c>
      <c r="I33" s="83">
        <f t="shared" si="5"/>
        <v>2835660.03</v>
      </c>
      <c r="J33" s="83">
        <v>31.677799999999998</v>
      </c>
      <c r="K33" s="83">
        <v>25.632100000000001</v>
      </c>
      <c r="L33" s="83">
        <f t="shared" si="6"/>
        <v>31.677799999999998</v>
      </c>
      <c r="M33" s="83">
        <f t="shared" si="7"/>
        <v>59976.21</v>
      </c>
      <c r="N33" s="83">
        <v>113.589</v>
      </c>
      <c r="O33" s="83">
        <v>121.3749</v>
      </c>
      <c r="P33" s="83">
        <f t="shared" si="8"/>
        <v>121.3749</v>
      </c>
      <c r="Q33" s="84">
        <f t="shared" si="9"/>
        <v>247254.02</v>
      </c>
      <c r="R33" s="84">
        <v>3</v>
      </c>
      <c r="S33" s="83">
        <v>4</v>
      </c>
      <c r="T33" s="83">
        <f t="shared" si="10"/>
        <v>4</v>
      </c>
      <c r="U33" s="83">
        <f t="shared" si="11"/>
        <v>2963.48</v>
      </c>
      <c r="V33" s="83">
        <v>6</v>
      </c>
      <c r="W33" s="83">
        <v>11</v>
      </c>
      <c r="X33" s="83">
        <f t="shared" si="12"/>
        <v>11</v>
      </c>
      <c r="Y33" s="84">
        <f t="shared" si="13"/>
        <v>8149.57</v>
      </c>
      <c r="Z33" s="85">
        <f t="shared" si="14"/>
        <v>3154003.3099999996</v>
      </c>
      <c r="AA33" s="86">
        <v>1233794</v>
      </c>
      <c r="AB33" s="87">
        <f t="shared" si="1"/>
        <v>4.2299999999999997E-2</v>
      </c>
      <c r="AC33" s="84">
        <f t="shared" si="15"/>
        <v>0</v>
      </c>
      <c r="AD33" s="88">
        <f t="shared" si="2"/>
        <v>0</v>
      </c>
      <c r="AE33" s="89">
        <f t="shared" si="16"/>
        <v>1920209.3099999996</v>
      </c>
      <c r="AF33" s="99">
        <v>0</v>
      </c>
      <c r="AG33" s="88">
        <f t="shared" si="17"/>
        <v>0</v>
      </c>
      <c r="AH33" s="91">
        <v>1543100.49</v>
      </c>
      <c r="AI33" s="92">
        <f t="shared" si="18"/>
        <v>1920209.31</v>
      </c>
      <c r="AJ33" s="93">
        <f t="shared" si="19"/>
        <v>3154003.31</v>
      </c>
      <c r="AK33" s="94"/>
      <c r="AL33" s="97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s="100" customFormat="1" ht="12.75" x14ac:dyDescent="0.2">
      <c r="A34" s="155">
        <v>65</v>
      </c>
      <c r="B34" s="156" t="s">
        <v>102</v>
      </c>
      <c r="C34" s="156" t="b">
        <f t="shared" si="3"/>
        <v>1</v>
      </c>
      <c r="D34" s="79">
        <v>65</v>
      </c>
      <c r="E34" s="98" t="s">
        <v>102</v>
      </c>
      <c r="F34" s="81">
        <v>86.186599999999999</v>
      </c>
      <c r="G34" s="82">
        <v>87.574600000000004</v>
      </c>
      <c r="H34" s="82">
        <f t="shared" si="4"/>
        <v>87.574600000000004</v>
      </c>
      <c r="I34" s="83">
        <f t="shared" si="5"/>
        <v>331615.23</v>
      </c>
      <c r="J34" s="83">
        <v>24.930900000000001</v>
      </c>
      <c r="K34" s="83">
        <v>21.0017</v>
      </c>
      <c r="L34" s="83">
        <f t="shared" si="6"/>
        <v>24.930900000000001</v>
      </c>
      <c r="M34" s="83">
        <f t="shared" si="7"/>
        <v>47202.17</v>
      </c>
      <c r="N34" s="83">
        <v>9.7237000000000009</v>
      </c>
      <c r="O34" s="83">
        <v>8.8913000000000011</v>
      </c>
      <c r="P34" s="83">
        <f t="shared" si="8"/>
        <v>9.7237000000000009</v>
      </c>
      <c r="Q34" s="84">
        <f t="shared" si="9"/>
        <v>19808.25</v>
      </c>
      <c r="R34" s="84">
        <v>0</v>
      </c>
      <c r="S34" s="83">
        <v>0</v>
      </c>
      <c r="T34" s="83">
        <f t="shared" si="10"/>
        <v>0</v>
      </c>
      <c r="U34" s="83">
        <f t="shared" si="11"/>
        <v>0</v>
      </c>
      <c r="V34" s="83">
        <v>1</v>
      </c>
      <c r="W34" s="83">
        <v>3</v>
      </c>
      <c r="X34" s="83">
        <f t="shared" si="12"/>
        <v>3</v>
      </c>
      <c r="Y34" s="84">
        <f t="shared" si="13"/>
        <v>2222.61</v>
      </c>
      <c r="Z34" s="85">
        <f t="shared" si="14"/>
        <v>400848.25999999995</v>
      </c>
      <c r="AA34" s="86">
        <v>761930</v>
      </c>
      <c r="AB34" s="87">
        <f t="shared" si="1"/>
        <v>0.28470000000000001</v>
      </c>
      <c r="AC34" s="84">
        <f t="shared" si="15"/>
        <v>0</v>
      </c>
      <c r="AD34" s="88">
        <f t="shared" si="2"/>
        <v>0</v>
      </c>
      <c r="AE34" s="89">
        <f t="shared" si="16"/>
        <v>0</v>
      </c>
      <c r="AF34" s="99">
        <v>0</v>
      </c>
      <c r="AG34" s="88">
        <f t="shared" si="17"/>
        <v>0</v>
      </c>
      <c r="AH34" s="91">
        <v>0</v>
      </c>
      <c r="AI34" s="92">
        <f t="shared" si="18"/>
        <v>0</v>
      </c>
      <c r="AJ34" s="93">
        <f t="shared" si="19"/>
        <v>761930</v>
      </c>
      <c r="AK34" s="94"/>
      <c r="AL34" s="97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s="100" customFormat="1" ht="12.75" x14ac:dyDescent="0.2">
      <c r="A35" s="155">
        <v>67</v>
      </c>
      <c r="B35" s="156" t="s">
        <v>103</v>
      </c>
      <c r="C35" s="156" t="b">
        <f t="shared" si="3"/>
        <v>1</v>
      </c>
      <c r="D35" s="79">
        <v>67</v>
      </c>
      <c r="E35" s="98" t="s">
        <v>103</v>
      </c>
      <c r="F35" s="81">
        <v>349.39480000000003</v>
      </c>
      <c r="G35" s="82">
        <v>339.03110000000004</v>
      </c>
      <c r="H35" s="82">
        <f t="shared" si="4"/>
        <v>349.39480000000003</v>
      </c>
      <c r="I35" s="83">
        <f t="shared" si="5"/>
        <v>1323039.31</v>
      </c>
      <c r="J35" s="83">
        <v>152.28120000000001</v>
      </c>
      <c r="K35" s="83">
        <v>126.1949</v>
      </c>
      <c r="L35" s="83">
        <f t="shared" si="6"/>
        <v>152.28120000000001</v>
      </c>
      <c r="M35" s="83">
        <f t="shared" si="7"/>
        <v>288317.03999999998</v>
      </c>
      <c r="N35" s="83">
        <v>44.644799999999996</v>
      </c>
      <c r="O35" s="83">
        <v>55.124500000000005</v>
      </c>
      <c r="P35" s="83">
        <f t="shared" si="8"/>
        <v>55.124500000000005</v>
      </c>
      <c r="Q35" s="84">
        <f t="shared" si="9"/>
        <v>112294.67</v>
      </c>
      <c r="R35" s="84">
        <v>0</v>
      </c>
      <c r="S35" s="83">
        <v>0</v>
      </c>
      <c r="T35" s="83">
        <f t="shared" si="10"/>
        <v>0</v>
      </c>
      <c r="U35" s="83">
        <f t="shared" si="11"/>
        <v>0</v>
      </c>
      <c r="V35" s="83">
        <v>2</v>
      </c>
      <c r="W35" s="83">
        <v>6.7298</v>
      </c>
      <c r="X35" s="83">
        <f t="shared" si="12"/>
        <v>6.7298</v>
      </c>
      <c r="Y35" s="84">
        <f t="shared" si="13"/>
        <v>4985.91</v>
      </c>
      <c r="Z35" s="85">
        <f t="shared" si="14"/>
        <v>1728636.93</v>
      </c>
      <c r="AA35" s="86">
        <v>1004148</v>
      </c>
      <c r="AB35" s="87">
        <f t="shared" si="1"/>
        <v>0.43580000000000002</v>
      </c>
      <c r="AC35" s="84">
        <f t="shared" si="15"/>
        <v>82955.179999999993</v>
      </c>
      <c r="AD35" s="88">
        <f t="shared" si="2"/>
        <v>73863.014884115721</v>
      </c>
      <c r="AE35" s="89">
        <f t="shared" si="16"/>
        <v>798351.9448841156</v>
      </c>
      <c r="AF35" s="99">
        <v>267027</v>
      </c>
      <c r="AG35" s="88">
        <f t="shared" si="17"/>
        <v>267027</v>
      </c>
      <c r="AH35" s="91">
        <v>812871.38</v>
      </c>
      <c r="AI35" s="92">
        <f t="shared" si="18"/>
        <v>1065378.94</v>
      </c>
      <c r="AJ35" s="93">
        <f t="shared" si="19"/>
        <v>2069526.94</v>
      </c>
      <c r="AK35" s="94"/>
      <c r="AL35" s="97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s="100" customFormat="1" ht="12.75" x14ac:dyDescent="0.2">
      <c r="A36" s="155">
        <v>69</v>
      </c>
      <c r="B36" s="156" t="s">
        <v>104</v>
      </c>
      <c r="C36" s="156" t="b">
        <f t="shared" si="3"/>
        <v>1</v>
      </c>
      <c r="D36" s="79">
        <v>69</v>
      </c>
      <c r="E36" s="98" t="s">
        <v>104</v>
      </c>
      <c r="F36" s="81">
        <v>81.132799999999989</v>
      </c>
      <c r="G36" s="82">
        <v>82.156899999999993</v>
      </c>
      <c r="H36" s="82">
        <f t="shared" si="4"/>
        <v>82.156899999999993</v>
      </c>
      <c r="I36" s="83">
        <f t="shared" si="5"/>
        <v>311100.25</v>
      </c>
      <c r="J36" s="83">
        <v>24.1328</v>
      </c>
      <c r="K36" s="83">
        <v>19.961099999999998</v>
      </c>
      <c r="L36" s="83">
        <f t="shared" si="6"/>
        <v>24.1328</v>
      </c>
      <c r="M36" s="83">
        <f t="shared" si="7"/>
        <v>45691.11</v>
      </c>
      <c r="N36" s="83">
        <v>4.7343999999999999</v>
      </c>
      <c r="O36" s="83">
        <v>4</v>
      </c>
      <c r="P36" s="83">
        <f t="shared" si="8"/>
        <v>4.7343999999999999</v>
      </c>
      <c r="Q36" s="84">
        <f t="shared" si="9"/>
        <v>9644.49</v>
      </c>
      <c r="R36" s="84">
        <v>0</v>
      </c>
      <c r="S36" s="83">
        <v>0</v>
      </c>
      <c r="T36" s="83">
        <f t="shared" si="10"/>
        <v>0</v>
      </c>
      <c r="U36" s="83">
        <f t="shared" si="11"/>
        <v>0</v>
      </c>
      <c r="V36" s="83">
        <v>1</v>
      </c>
      <c r="W36" s="83">
        <v>0</v>
      </c>
      <c r="X36" s="83">
        <f t="shared" si="12"/>
        <v>1</v>
      </c>
      <c r="Y36" s="84">
        <f t="shared" si="13"/>
        <v>740.87</v>
      </c>
      <c r="Z36" s="85">
        <f t="shared" si="14"/>
        <v>367176.72</v>
      </c>
      <c r="AA36" s="86">
        <v>217266</v>
      </c>
      <c r="AB36" s="87">
        <f t="shared" si="1"/>
        <v>0.29370000000000002</v>
      </c>
      <c r="AC36" s="84">
        <f t="shared" si="15"/>
        <v>8859.75</v>
      </c>
      <c r="AD36" s="88">
        <f t="shared" si="2"/>
        <v>7888.6917745166047</v>
      </c>
      <c r="AE36" s="89">
        <f t="shared" si="16"/>
        <v>157799.41177451657</v>
      </c>
      <c r="AF36" s="99">
        <v>56013</v>
      </c>
      <c r="AG36" s="88">
        <f t="shared" si="17"/>
        <v>56013</v>
      </c>
      <c r="AH36" s="91">
        <v>183025.1</v>
      </c>
      <c r="AI36" s="92">
        <f t="shared" si="18"/>
        <v>213812.41</v>
      </c>
      <c r="AJ36" s="93">
        <f t="shared" si="19"/>
        <v>431078.41000000003</v>
      </c>
      <c r="AK36" s="94"/>
      <c r="AL36" s="97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s="100" customFormat="1" ht="12.75" x14ac:dyDescent="0.2">
      <c r="A37" s="155">
        <v>71</v>
      </c>
      <c r="B37" s="156" t="s">
        <v>105</v>
      </c>
      <c r="C37" s="156" t="b">
        <f t="shared" si="3"/>
        <v>1</v>
      </c>
      <c r="D37" s="79">
        <v>71</v>
      </c>
      <c r="E37" s="98" t="s">
        <v>105</v>
      </c>
      <c r="F37" s="81">
        <v>1126.4002</v>
      </c>
      <c r="G37" s="82">
        <v>1134.6868000000002</v>
      </c>
      <c r="H37" s="82">
        <f t="shared" si="4"/>
        <v>1134.6868000000002</v>
      </c>
      <c r="I37" s="83">
        <f t="shared" si="5"/>
        <v>4296673.12</v>
      </c>
      <c r="J37" s="83">
        <v>48.219099999999997</v>
      </c>
      <c r="K37" s="83">
        <v>55.742800000000003</v>
      </c>
      <c r="L37" s="83">
        <f t="shared" si="6"/>
        <v>55.742800000000003</v>
      </c>
      <c r="M37" s="83">
        <f t="shared" si="7"/>
        <v>105538.96</v>
      </c>
      <c r="N37" s="83">
        <v>166.96929999999998</v>
      </c>
      <c r="O37" s="83">
        <v>172.35919999999999</v>
      </c>
      <c r="P37" s="83">
        <f t="shared" si="8"/>
        <v>172.35919999999999</v>
      </c>
      <c r="Q37" s="84">
        <f t="shared" si="9"/>
        <v>351114.65</v>
      </c>
      <c r="R37" s="84">
        <v>9</v>
      </c>
      <c r="S37" s="83">
        <v>12</v>
      </c>
      <c r="T37" s="83">
        <f t="shared" si="10"/>
        <v>12</v>
      </c>
      <c r="U37" s="83">
        <f t="shared" si="11"/>
        <v>8890.44</v>
      </c>
      <c r="V37" s="83">
        <v>19.6798</v>
      </c>
      <c r="W37" s="83">
        <v>19</v>
      </c>
      <c r="X37" s="83">
        <f t="shared" si="12"/>
        <v>19.6798</v>
      </c>
      <c r="Y37" s="84">
        <f t="shared" si="13"/>
        <v>14580.17</v>
      </c>
      <c r="Z37" s="85">
        <f t="shared" si="14"/>
        <v>4776797.3400000008</v>
      </c>
      <c r="AA37" s="86">
        <v>1260913</v>
      </c>
      <c r="AB37" s="87">
        <f t="shared" si="1"/>
        <v>4.9099999999999998E-2</v>
      </c>
      <c r="AC37" s="84">
        <f t="shared" si="15"/>
        <v>0</v>
      </c>
      <c r="AD37" s="88">
        <f t="shared" si="2"/>
        <v>0</v>
      </c>
      <c r="AE37" s="89">
        <f t="shared" si="16"/>
        <v>3515884.3400000008</v>
      </c>
      <c r="AF37" s="99">
        <v>758524</v>
      </c>
      <c r="AG37" s="88">
        <f t="shared" si="17"/>
        <v>758524</v>
      </c>
      <c r="AH37" s="91">
        <v>4002043.93</v>
      </c>
      <c r="AI37" s="92">
        <f t="shared" si="18"/>
        <v>4274408.34</v>
      </c>
      <c r="AJ37" s="93">
        <f t="shared" si="19"/>
        <v>5535321.3399999999</v>
      </c>
      <c r="AK37" s="94"/>
      <c r="AL37" s="9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s="100" customFormat="1" ht="12.75" x14ac:dyDescent="0.2">
      <c r="A38" s="155">
        <v>73</v>
      </c>
      <c r="B38" s="156" t="s">
        <v>106</v>
      </c>
      <c r="C38" s="156" t="b">
        <f t="shared" si="3"/>
        <v>1</v>
      </c>
      <c r="D38" s="79">
        <v>73</v>
      </c>
      <c r="E38" s="98" t="s">
        <v>106</v>
      </c>
      <c r="F38" s="81">
        <v>0</v>
      </c>
      <c r="G38" s="82">
        <v>0</v>
      </c>
      <c r="H38" s="82">
        <f t="shared" si="4"/>
        <v>0</v>
      </c>
      <c r="I38" s="83">
        <f t="shared" si="5"/>
        <v>0</v>
      </c>
      <c r="J38" s="83">
        <v>0</v>
      </c>
      <c r="K38" s="83">
        <v>0</v>
      </c>
      <c r="L38" s="83">
        <f t="shared" si="6"/>
        <v>0</v>
      </c>
      <c r="M38" s="83">
        <f t="shared" si="7"/>
        <v>0</v>
      </c>
      <c r="N38" s="83">
        <v>0</v>
      </c>
      <c r="O38" s="83">
        <v>0</v>
      </c>
      <c r="P38" s="83">
        <f t="shared" si="8"/>
        <v>0</v>
      </c>
      <c r="Q38" s="84">
        <f t="shared" si="9"/>
        <v>0</v>
      </c>
      <c r="R38" s="84">
        <v>0</v>
      </c>
      <c r="S38" s="83">
        <v>0</v>
      </c>
      <c r="T38" s="83">
        <f t="shared" si="10"/>
        <v>0</v>
      </c>
      <c r="U38" s="83">
        <f t="shared" si="11"/>
        <v>0</v>
      </c>
      <c r="V38" s="83">
        <v>0</v>
      </c>
      <c r="W38" s="83">
        <v>0</v>
      </c>
      <c r="X38" s="83">
        <f t="shared" si="12"/>
        <v>0</v>
      </c>
      <c r="Y38" s="84">
        <f t="shared" si="13"/>
        <v>0</v>
      </c>
      <c r="Z38" s="85">
        <f t="shared" si="14"/>
        <v>0</v>
      </c>
      <c r="AA38" s="86">
        <v>18653</v>
      </c>
      <c r="AB38" s="87">
        <f t="shared" si="1"/>
        <v>0</v>
      </c>
      <c r="AC38" s="84">
        <f t="shared" si="15"/>
        <v>0</v>
      </c>
      <c r="AD38" s="88">
        <f t="shared" si="2"/>
        <v>0</v>
      </c>
      <c r="AE38" s="89">
        <f t="shared" si="16"/>
        <v>0</v>
      </c>
      <c r="AF38" s="99">
        <v>203</v>
      </c>
      <c r="AG38" s="88">
        <f t="shared" si="17"/>
        <v>0</v>
      </c>
      <c r="AH38" s="91">
        <v>0</v>
      </c>
      <c r="AI38" s="92">
        <f t="shared" si="18"/>
        <v>0</v>
      </c>
      <c r="AJ38" s="93">
        <f t="shared" si="19"/>
        <v>18653</v>
      </c>
      <c r="AK38" s="94"/>
      <c r="AL38" s="9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s="100" customFormat="1" ht="12.75" x14ac:dyDescent="0.2">
      <c r="A39" s="155">
        <v>75</v>
      </c>
      <c r="B39" s="156" t="s">
        <v>107</v>
      </c>
      <c r="C39" s="156" t="b">
        <f t="shared" si="3"/>
        <v>1</v>
      </c>
      <c r="D39" s="79">
        <v>75</v>
      </c>
      <c r="E39" s="98" t="s">
        <v>107</v>
      </c>
      <c r="F39" s="81">
        <v>403.02510000000001</v>
      </c>
      <c r="G39" s="82">
        <v>416.94120000000004</v>
      </c>
      <c r="H39" s="82">
        <f t="shared" si="4"/>
        <v>416.94120000000004</v>
      </c>
      <c r="I39" s="83">
        <f t="shared" si="5"/>
        <v>1578814.56</v>
      </c>
      <c r="J39" s="83">
        <v>112.8177</v>
      </c>
      <c r="K39" s="83">
        <v>128.59370000000001</v>
      </c>
      <c r="L39" s="83">
        <f t="shared" si="6"/>
        <v>128.59370000000001</v>
      </c>
      <c r="M39" s="83">
        <f t="shared" si="7"/>
        <v>243469.02</v>
      </c>
      <c r="N39" s="83">
        <v>62.741999999999997</v>
      </c>
      <c r="O39" s="83">
        <v>72.107299999999995</v>
      </c>
      <c r="P39" s="83">
        <f t="shared" si="8"/>
        <v>72.107299999999995</v>
      </c>
      <c r="Q39" s="84">
        <f t="shared" si="9"/>
        <v>146890.5</v>
      </c>
      <c r="R39" s="84">
        <v>1</v>
      </c>
      <c r="S39" s="83">
        <v>0</v>
      </c>
      <c r="T39" s="83">
        <f t="shared" si="10"/>
        <v>1</v>
      </c>
      <c r="U39" s="83">
        <f t="shared" si="11"/>
        <v>740.87</v>
      </c>
      <c r="V39" s="83">
        <v>7</v>
      </c>
      <c r="W39" s="83">
        <v>6.5944000000000003</v>
      </c>
      <c r="X39" s="83">
        <f t="shared" si="12"/>
        <v>7</v>
      </c>
      <c r="Y39" s="84">
        <f t="shared" si="13"/>
        <v>5186.09</v>
      </c>
      <c r="Z39" s="85">
        <f t="shared" si="14"/>
        <v>1975101.0400000003</v>
      </c>
      <c r="AA39" s="86">
        <v>783181</v>
      </c>
      <c r="AB39" s="87">
        <f t="shared" si="1"/>
        <v>0.30840000000000001</v>
      </c>
      <c r="AC39" s="84">
        <f t="shared" si="15"/>
        <v>49572.87</v>
      </c>
      <c r="AD39" s="88">
        <f t="shared" si="2"/>
        <v>44139.517684830942</v>
      </c>
      <c r="AE39" s="89">
        <f t="shared" si="16"/>
        <v>1236059.5576848313</v>
      </c>
      <c r="AF39" s="99">
        <v>669210</v>
      </c>
      <c r="AG39" s="88">
        <f t="shared" si="17"/>
        <v>669210</v>
      </c>
      <c r="AH39" s="91">
        <v>1673744.22</v>
      </c>
      <c r="AI39" s="92">
        <f t="shared" si="18"/>
        <v>1905269.56</v>
      </c>
      <c r="AJ39" s="93">
        <f t="shared" si="19"/>
        <v>2688450.5600000001</v>
      </c>
      <c r="AK39" s="94"/>
      <c r="AL39" s="9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s="100" customFormat="1" ht="12.75" x14ac:dyDescent="0.2">
      <c r="A40" s="155">
        <v>77</v>
      </c>
      <c r="B40" s="156" t="s">
        <v>108</v>
      </c>
      <c r="C40" s="156" t="b">
        <f t="shared" si="3"/>
        <v>1</v>
      </c>
      <c r="D40" s="79">
        <v>77</v>
      </c>
      <c r="E40" s="98" t="s">
        <v>108</v>
      </c>
      <c r="F40" s="81">
        <v>434.565</v>
      </c>
      <c r="G40" s="82">
        <v>435.2593</v>
      </c>
      <c r="H40" s="82">
        <f t="shared" si="4"/>
        <v>435.2593</v>
      </c>
      <c r="I40" s="83">
        <f t="shared" si="5"/>
        <v>1648178.98</v>
      </c>
      <c r="J40" s="83">
        <v>149.42959999999999</v>
      </c>
      <c r="K40" s="83">
        <v>160.8554</v>
      </c>
      <c r="L40" s="83">
        <f t="shared" si="6"/>
        <v>160.8554</v>
      </c>
      <c r="M40" s="83">
        <f t="shared" si="7"/>
        <v>304550.75</v>
      </c>
      <c r="N40" s="83">
        <v>94.3386</v>
      </c>
      <c r="O40" s="83">
        <v>93.092799999999997</v>
      </c>
      <c r="P40" s="83">
        <f t="shared" si="8"/>
        <v>94.3386</v>
      </c>
      <c r="Q40" s="84">
        <f t="shared" si="9"/>
        <v>192178.11</v>
      </c>
      <c r="R40" s="84">
        <v>3</v>
      </c>
      <c r="S40" s="83">
        <v>3</v>
      </c>
      <c r="T40" s="83">
        <f t="shared" si="10"/>
        <v>3</v>
      </c>
      <c r="U40" s="83">
        <f t="shared" si="11"/>
        <v>2222.61</v>
      </c>
      <c r="V40" s="83">
        <v>3.6722000000000001</v>
      </c>
      <c r="W40" s="83">
        <v>3.8218000000000001</v>
      </c>
      <c r="X40" s="83">
        <f t="shared" si="12"/>
        <v>3.8218000000000001</v>
      </c>
      <c r="Y40" s="84">
        <f t="shared" si="13"/>
        <v>2831.46</v>
      </c>
      <c r="Z40" s="85">
        <f t="shared" si="14"/>
        <v>2149961.9099999997</v>
      </c>
      <c r="AA40" s="86">
        <v>736361</v>
      </c>
      <c r="AB40" s="87">
        <f t="shared" si="1"/>
        <v>0.36959999999999998</v>
      </c>
      <c r="AC40" s="84">
        <f t="shared" si="15"/>
        <v>74315.19</v>
      </c>
      <c r="AD40" s="88">
        <f t="shared" si="2"/>
        <v>66169.996678759402</v>
      </c>
      <c r="AE40" s="89">
        <f t="shared" si="16"/>
        <v>1479770.906678759</v>
      </c>
      <c r="AF40" s="99">
        <v>956783</v>
      </c>
      <c r="AG40" s="88">
        <f t="shared" si="17"/>
        <v>956783</v>
      </c>
      <c r="AH40" s="91">
        <v>2245791.87</v>
      </c>
      <c r="AI40" s="92">
        <f t="shared" si="18"/>
        <v>2436553.91</v>
      </c>
      <c r="AJ40" s="93">
        <f t="shared" si="19"/>
        <v>3172914.91</v>
      </c>
      <c r="AK40" s="94"/>
      <c r="AL40" s="9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s="100" customFormat="1" ht="12.75" x14ac:dyDescent="0.2">
      <c r="A41" s="155">
        <v>79</v>
      </c>
      <c r="B41" s="156" t="s">
        <v>109</v>
      </c>
      <c r="C41" s="156" t="b">
        <f t="shared" si="3"/>
        <v>1</v>
      </c>
      <c r="D41" s="79">
        <v>79</v>
      </c>
      <c r="E41" s="98" t="s">
        <v>109</v>
      </c>
      <c r="F41" s="81">
        <v>442.30909999999994</v>
      </c>
      <c r="G41" s="82">
        <v>440.1746</v>
      </c>
      <c r="H41" s="82">
        <f t="shared" si="4"/>
        <v>442.30909999999994</v>
      </c>
      <c r="I41" s="83">
        <f t="shared" si="5"/>
        <v>1674874.18</v>
      </c>
      <c r="J41" s="83">
        <v>70.776200000000003</v>
      </c>
      <c r="K41" s="83">
        <v>47.943300000000001</v>
      </c>
      <c r="L41" s="83">
        <f t="shared" si="6"/>
        <v>70.776200000000003</v>
      </c>
      <c r="M41" s="83">
        <f t="shared" si="7"/>
        <v>134001.99</v>
      </c>
      <c r="N41" s="83">
        <v>74.80810000000001</v>
      </c>
      <c r="O41" s="83">
        <v>73.4251</v>
      </c>
      <c r="P41" s="83">
        <f t="shared" si="8"/>
        <v>74.80810000000001</v>
      </c>
      <c r="Q41" s="84">
        <f t="shared" si="9"/>
        <v>152392.32999999999</v>
      </c>
      <c r="R41" s="84">
        <v>2</v>
      </c>
      <c r="S41" s="83">
        <v>1</v>
      </c>
      <c r="T41" s="83">
        <f t="shared" si="10"/>
        <v>2</v>
      </c>
      <c r="U41" s="83">
        <f t="shared" si="11"/>
        <v>1481.74</v>
      </c>
      <c r="V41" s="83">
        <v>11</v>
      </c>
      <c r="W41" s="83">
        <v>9.1609999999999996</v>
      </c>
      <c r="X41" s="83">
        <f t="shared" si="12"/>
        <v>11</v>
      </c>
      <c r="Y41" s="84">
        <f t="shared" si="13"/>
        <v>8149.57</v>
      </c>
      <c r="Z41" s="85">
        <f t="shared" si="14"/>
        <v>1970899.81</v>
      </c>
      <c r="AA41" s="86">
        <v>966138</v>
      </c>
      <c r="AB41" s="87">
        <f t="shared" si="1"/>
        <v>0.16</v>
      </c>
      <c r="AC41" s="84">
        <f t="shared" si="15"/>
        <v>14155.24</v>
      </c>
      <c r="AD41" s="88">
        <f t="shared" si="2"/>
        <v>12603.778363306914</v>
      </c>
      <c r="AE41" s="89">
        <f t="shared" si="16"/>
        <v>1017365.5883633069</v>
      </c>
      <c r="AF41" s="99">
        <v>0</v>
      </c>
      <c r="AG41" s="88">
        <f t="shared" si="17"/>
        <v>0</v>
      </c>
      <c r="AH41" s="91">
        <v>868324.17</v>
      </c>
      <c r="AI41" s="92">
        <f t="shared" si="18"/>
        <v>1017365.59</v>
      </c>
      <c r="AJ41" s="93">
        <f t="shared" si="19"/>
        <v>1983503.5899999999</v>
      </c>
      <c r="AK41" s="94"/>
      <c r="AL41" s="9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s="100" customFormat="1" ht="12.75" x14ac:dyDescent="0.2">
      <c r="A42" s="155">
        <v>81</v>
      </c>
      <c r="B42" s="156" t="s">
        <v>110</v>
      </c>
      <c r="C42" s="156" t="b">
        <f t="shared" si="3"/>
        <v>1</v>
      </c>
      <c r="D42" s="79">
        <v>81</v>
      </c>
      <c r="E42" s="98" t="s">
        <v>110</v>
      </c>
      <c r="F42" s="81">
        <v>221.40720000000002</v>
      </c>
      <c r="G42" s="82">
        <v>197.7704</v>
      </c>
      <c r="H42" s="82">
        <f t="shared" si="4"/>
        <v>221.40720000000002</v>
      </c>
      <c r="I42" s="83">
        <f t="shared" si="5"/>
        <v>838393.79</v>
      </c>
      <c r="J42" s="83">
        <v>33.340199999999996</v>
      </c>
      <c r="K42" s="83">
        <v>27.658999999999999</v>
      </c>
      <c r="L42" s="83">
        <f t="shared" si="6"/>
        <v>33.340199999999996</v>
      </c>
      <c r="M42" s="83">
        <f t="shared" si="7"/>
        <v>63123.67</v>
      </c>
      <c r="N42" s="83">
        <v>27.081800000000001</v>
      </c>
      <c r="O42" s="83">
        <v>31.346499999999999</v>
      </c>
      <c r="P42" s="83">
        <f t="shared" si="8"/>
        <v>31.346499999999999</v>
      </c>
      <c r="Q42" s="84">
        <f t="shared" si="9"/>
        <v>63856.27</v>
      </c>
      <c r="R42" s="84">
        <v>2</v>
      </c>
      <c r="S42" s="83">
        <v>2</v>
      </c>
      <c r="T42" s="83">
        <f t="shared" si="10"/>
        <v>2</v>
      </c>
      <c r="U42" s="83">
        <f t="shared" si="11"/>
        <v>1481.74</v>
      </c>
      <c r="V42" s="83">
        <v>0</v>
      </c>
      <c r="W42" s="83">
        <v>1</v>
      </c>
      <c r="X42" s="83">
        <f t="shared" si="12"/>
        <v>1</v>
      </c>
      <c r="Y42" s="84">
        <f t="shared" si="13"/>
        <v>740.87</v>
      </c>
      <c r="Z42" s="85">
        <f t="shared" si="14"/>
        <v>967596.34000000008</v>
      </c>
      <c r="AA42" s="86">
        <v>576838</v>
      </c>
      <c r="AB42" s="87">
        <f t="shared" si="1"/>
        <v>0.15060000000000001</v>
      </c>
      <c r="AC42" s="84">
        <f t="shared" si="15"/>
        <v>6276.29</v>
      </c>
      <c r="AD42" s="88">
        <f t="shared" si="2"/>
        <v>5588.3876291634442</v>
      </c>
      <c r="AE42" s="89">
        <f t="shared" si="16"/>
        <v>396346.72762916354</v>
      </c>
      <c r="AF42" s="99">
        <v>0</v>
      </c>
      <c r="AG42" s="88">
        <f t="shared" si="17"/>
        <v>0</v>
      </c>
      <c r="AH42" s="91">
        <v>256169.97</v>
      </c>
      <c r="AI42" s="92">
        <f t="shared" si="18"/>
        <v>396346.73</v>
      </c>
      <c r="AJ42" s="93">
        <f t="shared" si="19"/>
        <v>973184.73</v>
      </c>
      <c r="AK42" s="94"/>
      <c r="AL42" s="9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s="100" customFormat="1" ht="12.75" x14ac:dyDescent="0.2">
      <c r="A43" s="155">
        <v>83</v>
      </c>
      <c r="B43" s="156" t="s">
        <v>111</v>
      </c>
      <c r="C43" s="156" t="b">
        <f t="shared" si="3"/>
        <v>1</v>
      </c>
      <c r="D43" s="79">
        <v>83</v>
      </c>
      <c r="E43" s="98" t="s">
        <v>111</v>
      </c>
      <c r="F43" s="81">
        <v>59.261699999999998</v>
      </c>
      <c r="G43" s="82">
        <v>49.005099999999999</v>
      </c>
      <c r="H43" s="82">
        <f t="shared" si="4"/>
        <v>59.261699999999998</v>
      </c>
      <c r="I43" s="83">
        <f t="shared" si="5"/>
        <v>224403.91</v>
      </c>
      <c r="J43" s="83">
        <v>20.2209</v>
      </c>
      <c r="K43" s="83">
        <v>10.868499999999999</v>
      </c>
      <c r="L43" s="83">
        <f t="shared" si="6"/>
        <v>20.2209</v>
      </c>
      <c r="M43" s="83">
        <f t="shared" si="7"/>
        <v>38284.629999999997</v>
      </c>
      <c r="N43" s="83">
        <v>3.2208999999999999</v>
      </c>
      <c r="O43" s="83">
        <v>4.1444000000000001</v>
      </c>
      <c r="P43" s="83">
        <f t="shared" si="8"/>
        <v>4.1444000000000001</v>
      </c>
      <c r="Q43" s="84">
        <f t="shared" si="9"/>
        <v>8442.6</v>
      </c>
      <c r="R43" s="84">
        <v>2</v>
      </c>
      <c r="S43" s="83">
        <v>0</v>
      </c>
      <c r="T43" s="83">
        <f t="shared" si="10"/>
        <v>2</v>
      </c>
      <c r="U43" s="83">
        <f t="shared" si="11"/>
        <v>1481.74</v>
      </c>
      <c r="V43" s="83">
        <v>1</v>
      </c>
      <c r="W43" s="83">
        <v>0</v>
      </c>
      <c r="X43" s="83">
        <f t="shared" si="12"/>
        <v>1</v>
      </c>
      <c r="Y43" s="84">
        <f t="shared" si="13"/>
        <v>740.87</v>
      </c>
      <c r="Z43" s="85">
        <f t="shared" si="14"/>
        <v>273353.74999999994</v>
      </c>
      <c r="AA43" s="86">
        <v>694873</v>
      </c>
      <c r="AB43" s="87">
        <f t="shared" si="1"/>
        <v>0.3412</v>
      </c>
      <c r="AC43" s="84">
        <f t="shared" si="15"/>
        <v>0</v>
      </c>
      <c r="AD43" s="88">
        <f t="shared" si="2"/>
        <v>0</v>
      </c>
      <c r="AE43" s="89">
        <f t="shared" si="16"/>
        <v>0</v>
      </c>
      <c r="AF43" s="99">
        <v>0</v>
      </c>
      <c r="AG43" s="88">
        <f t="shared" si="17"/>
        <v>0</v>
      </c>
      <c r="AH43" s="91">
        <v>0</v>
      </c>
      <c r="AI43" s="92">
        <f t="shared" si="18"/>
        <v>0</v>
      </c>
      <c r="AJ43" s="93">
        <f t="shared" si="19"/>
        <v>694873</v>
      </c>
      <c r="AK43" s="94"/>
      <c r="AL43" s="9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s="100" customFormat="1" ht="12.75" x14ac:dyDescent="0.2">
      <c r="A44" s="155">
        <v>87</v>
      </c>
      <c r="B44" s="156" t="s">
        <v>112</v>
      </c>
      <c r="C44" s="156" t="b">
        <f t="shared" si="3"/>
        <v>1</v>
      </c>
      <c r="D44" s="79">
        <v>87</v>
      </c>
      <c r="E44" s="98" t="s">
        <v>112</v>
      </c>
      <c r="F44" s="81">
        <v>97.0548</v>
      </c>
      <c r="G44" s="82">
        <v>84.125100000000003</v>
      </c>
      <c r="H44" s="82">
        <f t="shared" si="4"/>
        <v>97.0548</v>
      </c>
      <c r="I44" s="83">
        <f t="shared" si="5"/>
        <v>367513.53</v>
      </c>
      <c r="J44" s="83">
        <v>16.247500000000002</v>
      </c>
      <c r="K44" s="83">
        <v>10.7919</v>
      </c>
      <c r="L44" s="83">
        <f t="shared" si="6"/>
        <v>16.247500000000002</v>
      </c>
      <c r="M44" s="83">
        <f t="shared" si="7"/>
        <v>30761.72</v>
      </c>
      <c r="N44" s="83">
        <v>10</v>
      </c>
      <c r="O44" s="83">
        <v>4.6704999999999997</v>
      </c>
      <c r="P44" s="83">
        <f t="shared" si="8"/>
        <v>10</v>
      </c>
      <c r="Q44" s="84">
        <f t="shared" si="9"/>
        <v>20371.099999999999</v>
      </c>
      <c r="R44" s="84">
        <v>0</v>
      </c>
      <c r="S44" s="83">
        <v>0</v>
      </c>
      <c r="T44" s="83">
        <f t="shared" si="10"/>
        <v>0</v>
      </c>
      <c r="U44" s="83">
        <f t="shared" si="11"/>
        <v>0</v>
      </c>
      <c r="V44" s="83">
        <v>1</v>
      </c>
      <c r="W44" s="83">
        <v>4</v>
      </c>
      <c r="X44" s="83">
        <f t="shared" si="12"/>
        <v>4</v>
      </c>
      <c r="Y44" s="84">
        <f t="shared" si="13"/>
        <v>2963.48</v>
      </c>
      <c r="Z44" s="85">
        <f t="shared" si="14"/>
        <v>421609.82999999996</v>
      </c>
      <c r="AA44" s="86">
        <v>932360</v>
      </c>
      <c r="AB44" s="87">
        <f t="shared" si="1"/>
        <v>0.16739999999999999</v>
      </c>
      <c r="AC44" s="84">
        <f t="shared" si="15"/>
        <v>0</v>
      </c>
      <c r="AD44" s="88">
        <f t="shared" si="2"/>
        <v>0</v>
      </c>
      <c r="AE44" s="89">
        <f t="shared" si="16"/>
        <v>0</v>
      </c>
      <c r="AF44" s="99">
        <v>0</v>
      </c>
      <c r="AG44" s="88">
        <f t="shared" si="17"/>
        <v>0</v>
      </c>
      <c r="AH44" s="91">
        <v>0</v>
      </c>
      <c r="AI44" s="92">
        <f t="shared" si="18"/>
        <v>0</v>
      </c>
      <c r="AJ44" s="93">
        <f t="shared" si="19"/>
        <v>932360</v>
      </c>
      <c r="AK44" s="94"/>
      <c r="AL44" s="9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s="100" customFormat="1" ht="12.75" x14ac:dyDescent="0.2">
      <c r="A45" s="155">
        <v>89</v>
      </c>
      <c r="B45" s="156" t="s">
        <v>113</v>
      </c>
      <c r="C45" s="156" t="b">
        <f t="shared" si="3"/>
        <v>1</v>
      </c>
      <c r="D45" s="79">
        <v>89</v>
      </c>
      <c r="E45" s="98" t="s">
        <v>113</v>
      </c>
      <c r="F45" s="81">
        <v>614.3374</v>
      </c>
      <c r="G45" s="82">
        <v>618.03410000000008</v>
      </c>
      <c r="H45" s="82">
        <f t="shared" si="4"/>
        <v>618.03410000000008</v>
      </c>
      <c r="I45" s="83">
        <f t="shared" si="5"/>
        <v>2340285.0099999998</v>
      </c>
      <c r="J45" s="83">
        <v>294.38030000000003</v>
      </c>
      <c r="K45" s="83">
        <v>274.59399999999999</v>
      </c>
      <c r="L45" s="83">
        <f t="shared" si="6"/>
        <v>294.38030000000003</v>
      </c>
      <c r="M45" s="83">
        <f t="shared" si="7"/>
        <v>557356.11</v>
      </c>
      <c r="N45" s="83">
        <v>136.44050000000001</v>
      </c>
      <c r="O45" s="83">
        <v>145.13339999999999</v>
      </c>
      <c r="P45" s="83">
        <f t="shared" si="8"/>
        <v>145.13339999999999</v>
      </c>
      <c r="Q45" s="84">
        <f t="shared" si="9"/>
        <v>295652.7</v>
      </c>
      <c r="R45" s="84">
        <v>1.4914000000000001</v>
      </c>
      <c r="S45" s="83">
        <v>1</v>
      </c>
      <c r="T45" s="83">
        <f t="shared" si="10"/>
        <v>1.4914000000000001</v>
      </c>
      <c r="U45" s="83">
        <f t="shared" si="11"/>
        <v>1104.93</v>
      </c>
      <c r="V45" s="83">
        <v>11.7667</v>
      </c>
      <c r="W45" s="83">
        <v>12.5722</v>
      </c>
      <c r="X45" s="83">
        <f t="shared" si="12"/>
        <v>12.5722</v>
      </c>
      <c r="Y45" s="84">
        <f t="shared" si="13"/>
        <v>9314.3700000000008</v>
      </c>
      <c r="Z45" s="85">
        <f t="shared" si="14"/>
        <v>3203713.12</v>
      </c>
      <c r="AA45" s="86">
        <v>557763</v>
      </c>
      <c r="AB45" s="87">
        <f t="shared" si="1"/>
        <v>0.4763</v>
      </c>
      <c r="AC45" s="84">
        <f t="shared" si="15"/>
        <v>175266.67</v>
      </c>
      <c r="AD45" s="88">
        <f t="shared" si="2"/>
        <v>156056.85690633667</v>
      </c>
      <c r="AE45" s="89">
        <f t="shared" si="16"/>
        <v>2802006.9769063368</v>
      </c>
      <c r="AF45" s="99">
        <v>2520022</v>
      </c>
      <c r="AG45" s="88">
        <f t="shared" si="17"/>
        <v>2520022</v>
      </c>
      <c r="AH45" s="91">
        <v>4753763.33</v>
      </c>
      <c r="AI45" s="92">
        <f t="shared" si="18"/>
        <v>5322028.9800000004</v>
      </c>
      <c r="AJ45" s="93">
        <f t="shared" si="19"/>
        <v>5879791.9800000004</v>
      </c>
      <c r="AK45" s="94"/>
      <c r="AL45" s="97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</row>
    <row r="46" spans="1:60" s="100" customFormat="1" ht="12.75" x14ac:dyDescent="0.2">
      <c r="A46" s="155">
        <v>91</v>
      </c>
      <c r="B46" s="156" t="s">
        <v>114</v>
      </c>
      <c r="C46" s="156" t="b">
        <f t="shared" si="3"/>
        <v>1</v>
      </c>
      <c r="D46" s="79">
        <v>91</v>
      </c>
      <c r="E46" s="98" t="s">
        <v>114</v>
      </c>
      <c r="F46" s="81">
        <v>50.994599999999998</v>
      </c>
      <c r="G46" s="82">
        <v>43.166699999999999</v>
      </c>
      <c r="H46" s="82">
        <f t="shared" si="4"/>
        <v>50.994599999999998</v>
      </c>
      <c r="I46" s="83">
        <f t="shared" si="5"/>
        <v>193099.21</v>
      </c>
      <c r="J46" s="83">
        <v>9.6777999999999995</v>
      </c>
      <c r="K46" s="83">
        <v>5.1666999999999996</v>
      </c>
      <c r="L46" s="83">
        <f t="shared" si="6"/>
        <v>9.6777999999999995</v>
      </c>
      <c r="M46" s="83">
        <f t="shared" si="7"/>
        <v>18323.169999999998</v>
      </c>
      <c r="N46" s="83">
        <v>8</v>
      </c>
      <c r="O46" s="83">
        <v>7.1666999999999996</v>
      </c>
      <c r="P46" s="83">
        <f t="shared" si="8"/>
        <v>8</v>
      </c>
      <c r="Q46" s="84">
        <f t="shared" si="9"/>
        <v>16296.88</v>
      </c>
      <c r="R46" s="84">
        <v>0</v>
      </c>
      <c r="S46" s="83">
        <v>0</v>
      </c>
      <c r="T46" s="83">
        <f t="shared" si="10"/>
        <v>0</v>
      </c>
      <c r="U46" s="83">
        <f t="shared" si="11"/>
        <v>0</v>
      </c>
      <c r="V46" s="83">
        <v>0</v>
      </c>
      <c r="W46" s="83">
        <v>0</v>
      </c>
      <c r="X46" s="83">
        <f t="shared" si="12"/>
        <v>0</v>
      </c>
      <c r="Y46" s="84">
        <f t="shared" si="13"/>
        <v>0</v>
      </c>
      <c r="Z46" s="85">
        <f t="shared" si="14"/>
        <v>227719.26</v>
      </c>
      <c r="AA46" s="86">
        <v>108921</v>
      </c>
      <c r="AB46" s="87">
        <f t="shared" si="1"/>
        <v>0.1898</v>
      </c>
      <c r="AC46" s="84">
        <f t="shared" si="15"/>
        <v>2296.06</v>
      </c>
      <c r="AD46" s="88">
        <f t="shared" si="2"/>
        <v>2044.4041463694341</v>
      </c>
      <c r="AE46" s="89">
        <f t="shared" si="16"/>
        <v>120842.66414636944</v>
      </c>
      <c r="AF46" s="99">
        <v>0</v>
      </c>
      <c r="AG46" s="88">
        <f t="shared" si="17"/>
        <v>0</v>
      </c>
      <c r="AH46" s="91">
        <v>72411.850000000006</v>
      </c>
      <c r="AI46" s="92">
        <f t="shared" si="18"/>
        <v>120842.66</v>
      </c>
      <c r="AJ46" s="93">
        <f t="shared" si="19"/>
        <v>229763.66</v>
      </c>
      <c r="AK46" s="94"/>
      <c r="AL46" s="97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</row>
    <row r="47" spans="1:60" s="100" customFormat="1" ht="12.75" x14ac:dyDescent="0.2">
      <c r="A47" s="155">
        <v>93</v>
      </c>
      <c r="B47" s="156" t="s">
        <v>115</v>
      </c>
      <c r="C47" s="156" t="b">
        <f t="shared" si="3"/>
        <v>1</v>
      </c>
      <c r="D47" s="79">
        <v>93</v>
      </c>
      <c r="E47" s="98" t="s">
        <v>115</v>
      </c>
      <c r="F47" s="81">
        <v>787.8309999999999</v>
      </c>
      <c r="G47" s="82">
        <v>747.8895</v>
      </c>
      <c r="H47" s="82">
        <f t="shared" si="4"/>
        <v>787.8309999999999</v>
      </c>
      <c r="I47" s="83">
        <f t="shared" si="5"/>
        <v>2983248.13</v>
      </c>
      <c r="J47" s="83">
        <v>45.062199999999997</v>
      </c>
      <c r="K47" s="83">
        <v>35.5839</v>
      </c>
      <c r="L47" s="83">
        <f t="shared" si="6"/>
        <v>45.062199999999997</v>
      </c>
      <c r="M47" s="83">
        <f t="shared" si="7"/>
        <v>85317.16</v>
      </c>
      <c r="N47" s="83">
        <v>132.1388</v>
      </c>
      <c r="O47" s="83">
        <v>137.60489999999999</v>
      </c>
      <c r="P47" s="83">
        <f t="shared" si="8"/>
        <v>137.60489999999999</v>
      </c>
      <c r="Q47" s="84">
        <f t="shared" si="9"/>
        <v>280316.32</v>
      </c>
      <c r="R47" s="84">
        <v>3.8113000000000001</v>
      </c>
      <c r="S47" s="83">
        <v>5</v>
      </c>
      <c r="T47" s="83">
        <f t="shared" si="10"/>
        <v>5</v>
      </c>
      <c r="U47" s="83">
        <f t="shared" si="11"/>
        <v>3704.35</v>
      </c>
      <c r="V47" s="83">
        <v>20.497199999999999</v>
      </c>
      <c r="W47" s="83">
        <v>15.5373</v>
      </c>
      <c r="X47" s="83">
        <f t="shared" si="12"/>
        <v>20.497199999999999</v>
      </c>
      <c r="Y47" s="84">
        <f t="shared" si="13"/>
        <v>15185.76</v>
      </c>
      <c r="Z47" s="85">
        <f t="shared" si="14"/>
        <v>3367771.7199999997</v>
      </c>
      <c r="AA47" s="86">
        <v>1327985</v>
      </c>
      <c r="AB47" s="87">
        <f t="shared" si="1"/>
        <v>5.7200000000000001E-2</v>
      </c>
      <c r="AC47" s="84">
        <f t="shared" si="15"/>
        <v>0</v>
      </c>
      <c r="AD47" s="88">
        <f t="shared" si="2"/>
        <v>0</v>
      </c>
      <c r="AE47" s="89">
        <f t="shared" si="16"/>
        <v>2039786.7199999997</v>
      </c>
      <c r="AF47" s="99">
        <v>532325</v>
      </c>
      <c r="AG47" s="88">
        <f t="shared" si="17"/>
        <v>532325</v>
      </c>
      <c r="AH47" s="91">
        <v>2293947.7200000002</v>
      </c>
      <c r="AI47" s="92">
        <f t="shared" si="18"/>
        <v>2572111.7200000002</v>
      </c>
      <c r="AJ47" s="93">
        <f t="shared" si="19"/>
        <v>3900096.72</v>
      </c>
      <c r="AK47" s="94"/>
      <c r="AL47" s="9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s="100" customFormat="1" ht="12.75" x14ac:dyDescent="0.2">
      <c r="A48" s="155">
        <v>95</v>
      </c>
      <c r="B48" s="156" t="s">
        <v>116</v>
      </c>
      <c r="C48" s="156" t="b">
        <f t="shared" si="3"/>
        <v>1</v>
      </c>
      <c r="D48" s="79">
        <v>95</v>
      </c>
      <c r="E48" s="98" t="s">
        <v>116</v>
      </c>
      <c r="F48" s="81">
        <v>433.35990000000004</v>
      </c>
      <c r="G48" s="82">
        <v>388.32260000000002</v>
      </c>
      <c r="H48" s="82">
        <f t="shared" si="4"/>
        <v>433.35990000000004</v>
      </c>
      <c r="I48" s="83">
        <f t="shared" si="5"/>
        <v>1640986.6</v>
      </c>
      <c r="J48" s="83">
        <v>80.8339</v>
      </c>
      <c r="K48" s="83">
        <v>68.216399999999993</v>
      </c>
      <c r="L48" s="83">
        <f t="shared" si="6"/>
        <v>80.8339</v>
      </c>
      <c r="M48" s="83">
        <f t="shared" si="7"/>
        <v>153044.44</v>
      </c>
      <c r="N48" s="83">
        <v>48.088900000000002</v>
      </c>
      <c r="O48" s="83">
        <v>46.155500000000004</v>
      </c>
      <c r="P48" s="83">
        <f t="shared" si="8"/>
        <v>48.088900000000002</v>
      </c>
      <c r="Q48" s="84">
        <f t="shared" si="9"/>
        <v>97962.38</v>
      </c>
      <c r="R48" s="84">
        <v>3</v>
      </c>
      <c r="S48" s="83">
        <v>4.9943999999999997</v>
      </c>
      <c r="T48" s="83">
        <f t="shared" si="10"/>
        <v>4.9943999999999997</v>
      </c>
      <c r="U48" s="83">
        <f t="shared" si="11"/>
        <v>3700.2</v>
      </c>
      <c r="V48" s="83">
        <v>8.7777999999999992</v>
      </c>
      <c r="W48" s="83">
        <v>6.0166000000000004</v>
      </c>
      <c r="X48" s="83">
        <f t="shared" si="12"/>
        <v>8.7777999999999992</v>
      </c>
      <c r="Y48" s="84">
        <f t="shared" si="13"/>
        <v>6503.21</v>
      </c>
      <c r="Z48" s="85">
        <f t="shared" si="14"/>
        <v>1902196.8299999998</v>
      </c>
      <c r="AA48" s="86">
        <v>1100265</v>
      </c>
      <c r="AB48" s="87">
        <f t="shared" si="1"/>
        <v>0.1865</v>
      </c>
      <c r="AC48" s="84">
        <f t="shared" si="15"/>
        <v>18844.400000000001</v>
      </c>
      <c r="AD48" s="88">
        <f t="shared" si="2"/>
        <v>16778.990747560678</v>
      </c>
      <c r="AE48" s="89">
        <f t="shared" si="16"/>
        <v>818710.82074756047</v>
      </c>
      <c r="AF48" s="99">
        <v>119256</v>
      </c>
      <c r="AG48" s="88">
        <f t="shared" si="17"/>
        <v>119256</v>
      </c>
      <c r="AH48" s="91">
        <v>646161.63</v>
      </c>
      <c r="AI48" s="92">
        <f t="shared" si="18"/>
        <v>937966.82</v>
      </c>
      <c r="AJ48" s="93">
        <f t="shared" si="19"/>
        <v>2038231.8199999998</v>
      </c>
      <c r="AK48" s="94"/>
      <c r="AL48" s="9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1:60" s="100" customFormat="1" ht="12.75" x14ac:dyDescent="0.2">
      <c r="A49" s="155">
        <v>99</v>
      </c>
      <c r="B49" s="156" t="s">
        <v>117</v>
      </c>
      <c r="C49" s="156" t="b">
        <f t="shared" si="3"/>
        <v>1</v>
      </c>
      <c r="D49" s="79">
        <v>99</v>
      </c>
      <c r="E49" s="98" t="s">
        <v>117</v>
      </c>
      <c r="F49" s="81">
        <v>316.40620000000001</v>
      </c>
      <c r="G49" s="82">
        <v>285.62169999999998</v>
      </c>
      <c r="H49" s="82">
        <f t="shared" si="4"/>
        <v>316.40620000000001</v>
      </c>
      <c r="I49" s="83">
        <f t="shared" si="5"/>
        <v>1198122.7</v>
      </c>
      <c r="J49" s="83">
        <v>53.845700000000001</v>
      </c>
      <c r="K49" s="83">
        <v>40.905499999999996</v>
      </c>
      <c r="L49" s="83">
        <f t="shared" si="6"/>
        <v>53.845700000000001</v>
      </c>
      <c r="M49" s="83">
        <f t="shared" si="7"/>
        <v>101947.14</v>
      </c>
      <c r="N49" s="83">
        <v>51.003999999999998</v>
      </c>
      <c r="O49" s="83">
        <v>53.780999999999999</v>
      </c>
      <c r="P49" s="83">
        <f t="shared" si="8"/>
        <v>53.780999999999999</v>
      </c>
      <c r="Q49" s="84">
        <f t="shared" si="9"/>
        <v>109557.81</v>
      </c>
      <c r="R49" s="84">
        <v>2.9588000000000001</v>
      </c>
      <c r="S49" s="83">
        <v>3</v>
      </c>
      <c r="T49" s="83">
        <f t="shared" si="10"/>
        <v>3</v>
      </c>
      <c r="U49" s="83">
        <f t="shared" si="11"/>
        <v>2222.61</v>
      </c>
      <c r="V49" s="83">
        <v>3</v>
      </c>
      <c r="W49" s="83">
        <v>7.1444000000000001</v>
      </c>
      <c r="X49" s="83">
        <f t="shared" si="12"/>
        <v>7.1444000000000001</v>
      </c>
      <c r="Y49" s="84">
        <f t="shared" si="13"/>
        <v>5293.07</v>
      </c>
      <c r="Z49" s="85">
        <f t="shared" si="14"/>
        <v>1417143.33</v>
      </c>
      <c r="AA49" s="86">
        <v>615152</v>
      </c>
      <c r="AB49" s="87">
        <f t="shared" si="1"/>
        <v>0.17019999999999999</v>
      </c>
      <c r="AC49" s="84">
        <f t="shared" si="15"/>
        <v>11455.67</v>
      </c>
      <c r="AD49" s="88">
        <f t="shared" si="2"/>
        <v>10200.090262205666</v>
      </c>
      <c r="AE49" s="89">
        <f t="shared" si="16"/>
        <v>812191.42026220576</v>
      </c>
      <c r="AF49" s="99">
        <v>115615</v>
      </c>
      <c r="AG49" s="88">
        <f t="shared" si="17"/>
        <v>115615</v>
      </c>
      <c r="AH49" s="91">
        <v>752557.79</v>
      </c>
      <c r="AI49" s="92">
        <f t="shared" si="18"/>
        <v>927806.42</v>
      </c>
      <c r="AJ49" s="93">
        <f t="shared" si="19"/>
        <v>1542958.42</v>
      </c>
      <c r="AK49" s="94"/>
      <c r="AL49" s="9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</row>
    <row r="50" spans="1:60" s="100" customFormat="1" ht="12.75" x14ac:dyDescent="0.2">
      <c r="A50" s="155">
        <v>101</v>
      </c>
      <c r="B50" s="156" t="s">
        <v>118</v>
      </c>
      <c r="C50" s="156" t="b">
        <f t="shared" si="3"/>
        <v>1</v>
      </c>
      <c r="D50" s="79">
        <v>101</v>
      </c>
      <c r="E50" s="98" t="s">
        <v>118</v>
      </c>
      <c r="F50" s="81">
        <v>1648.2277000000001</v>
      </c>
      <c r="G50" s="82">
        <v>1578.3715000000002</v>
      </c>
      <c r="H50" s="82">
        <f t="shared" si="4"/>
        <v>1648.2277000000001</v>
      </c>
      <c r="I50" s="83">
        <f t="shared" si="5"/>
        <v>6241277.9000000004</v>
      </c>
      <c r="J50" s="83">
        <v>784.54610000000002</v>
      </c>
      <c r="K50" s="83">
        <v>799.48400000000004</v>
      </c>
      <c r="L50" s="83">
        <f t="shared" si="6"/>
        <v>799.48400000000004</v>
      </c>
      <c r="M50" s="83">
        <f t="shared" si="7"/>
        <v>1513679.05</v>
      </c>
      <c r="N50" s="83">
        <v>317.56799999999998</v>
      </c>
      <c r="O50" s="83">
        <v>334.73070000000001</v>
      </c>
      <c r="P50" s="83">
        <f t="shared" si="8"/>
        <v>334.73070000000001</v>
      </c>
      <c r="Q50" s="84">
        <f t="shared" si="9"/>
        <v>681883.26</v>
      </c>
      <c r="R50" s="84">
        <v>7.8023999999999996</v>
      </c>
      <c r="S50" s="83">
        <v>4.5399000000000003</v>
      </c>
      <c r="T50" s="83">
        <f t="shared" si="10"/>
        <v>7.8023999999999996</v>
      </c>
      <c r="U50" s="83">
        <f t="shared" si="11"/>
        <v>5780.56</v>
      </c>
      <c r="V50" s="83">
        <v>14.2171</v>
      </c>
      <c r="W50" s="83">
        <v>23.169599999999999</v>
      </c>
      <c r="X50" s="83">
        <f t="shared" si="12"/>
        <v>23.169599999999999</v>
      </c>
      <c r="Y50" s="84">
        <f t="shared" si="13"/>
        <v>17165.66</v>
      </c>
      <c r="Z50" s="85">
        <f t="shared" si="14"/>
        <v>8459786.4300000016</v>
      </c>
      <c r="AA50" s="86">
        <v>1359614</v>
      </c>
      <c r="AB50" s="87">
        <f t="shared" si="1"/>
        <v>0.48509999999999998</v>
      </c>
      <c r="AC50" s="84">
        <f t="shared" si="15"/>
        <v>479690.4</v>
      </c>
      <c r="AD50" s="88">
        <f t="shared" si="2"/>
        <v>427114.72815763199</v>
      </c>
      <c r="AE50" s="89">
        <f t="shared" si="16"/>
        <v>7527287.1581576336</v>
      </c>
      <c r="AF50" s="99">
        <v>6282807</v>
      </c>
      <c r="AG50" s="88">
        <f t="shared" si="17"/>
        <v>6282807</v>
      </c>
      <c r="AH50" s="91">
        <v>12340545.43</v>
      </c>
      <c r="AI50" s="92">
        <f t="shared" si="18"/>
        <v>13810094.16</v>
      </c>
      <c r="AJ50" s="93">
        <f t="shared" si="19"/>
        <v>15169708.16</v>
      </c>
      <c r="AK50" s="94"/>
      <c r="AL50" s="9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s="100" customFormat="1" ht="12.75" x14ac:dyDescent="0.2">
      <c r="A51" s="155">
        <v>103</v>
      </c>
      <c r="B51" s="156" t="s">
        <v>119</v>
      </c>
      <c r="C51" s="156" t="b">
        <f t="shared" si="3"/>
        <v>1</v>
      </c>
      <c r="D51" s="79">
        <v>103</v>
      </c>
      <c r="E51" s="98" t="s">
        <v>119</v>
      </c>
      <c r="F51" s="81">
        <v>19.8064</v>
      </c>
      <c r="G51" s="82">
        <v>24.3597</v>
      </c>
      <c r="H51" s="82">
        <f t="shared" si="4"/>
        <v>24.3597</v>
      </c>
      <c r="I51" s="83">
        <f t="shared" si="5"/>
        <v>92241.9</v>
      </c>
      <c r="J51" s="83">
        <v>13</v>
      </c>
      <c r="K51" s="83">
        <v>13.3597</v>
      </c>
      <c r="L51" s="83">
        <f t="shared" si="6"/>
        <v>13.3597</v>
      </c>
      <c r="M51" s="83">
        <f t="shared" si="7"/>
        <v>25294.19</v>
      </c>
      <c r="N51" s="83">
        <v>5</v>
      </c>
      <c r="O51" s="83">
        <v>5</v>
      </c>
      <c r="P51" s="83">
        <f t="shared" si="8"/>
        <v>5</v>
      </c>
      <c r="Q51" s="84">
        <f t="shared" si="9"/>
        <v>10185.549999999999</v>
      </c>
      <c r="R51" s="84">
        <v>0</v>
      </c>
      <c r="S51" s="83">
        <v>0</v>
      </c>
      <c r="T51" s="83">
        <f t="shared" si="10"/>
        <v>0</v>
      </c>
      <c r="U51" s="83">
        <f t="shared" si="11"/>
        <v>0</v>
      </c>
      <c r="V51" s="83">
        <v>0</v>
      </c>
      <c r="W51" s="83">
        <v>0</v>
      </c>
      <c r="X51" s="83">
        <f t="shared" si="12"/>
        <v>0</v>
      </c>
      <c r="Y51" s="84">
        <f t="shared" si="13"/>
        <v>0</v>
      </c>
      <c r="Z51" s="85">
        <f t="shared" si="14"/>
        <v>127721.64</v>
      </c>
      <c r="AA51" s="86">
        <v>95947</v>
      </c>
      <c r="AB51" s="87">
        <f t="shared" si="1"/>
        <v>0.5484</v>
      </c>
      <c r="AC51" s="84">
        <f t="shared" si="15"/>
        <v>8015.82</v>
      </c>
      <c r="AD51" s="88">
        <f t="shared" si="2"/>
        <v>7137.25932447368</v>
      </c>
      <c r="AE51" s="89">
        <f t="shared" si="16"/>
        <v>38911.899324473678</v>
      </c>
      <c r="AF51" s="99">
        <v>46927</v>
      </c>
      <c r="AG51" s="88">
        <f t="shared" si="17"/>
        <v>46927</v>
      </c>
      <c r="AH51" s="91">
        <v>72825.62</v>
      </c>
      <c r="AI51" s="92">
        <f t="shared" si="18"/>
        <v>85838.9</v>
      </c>
      <c r="AJ51" s="93">
        <f t="shared" si="19"/>
        <v>181785.9</v>
      </c>
      <c r="AK51" s="94"/>
      <c r="AL51" s="9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s="100" customFormat="1" ht="12.75" x14ac:dyDescent="0.2">
      <c r="A52" s="155">
        <v>105</v>
      </c>
      <c r="B52" s="156" t="s">
        <v>120</v>
      </c>
      <c r="C52" s="156" t="b">
        <f t="shared" si="3"/>
        <v>1</v>
      </c>
      <c r="D52" s="79">
        <v>105</v>
      </c>
      <c r="E52" s="98" t="s">
        <v>120</v>
      </c>
      <c r="F52" s="81">
        <v>243.0282</v>
      </c>
      <c r="G52" s="82">
        <v>217.09010000000001</v>
      </c>
      <c r="H52" s="82">
        <f t="shared" si="4"/>
        <v>243.0282</v>
      </c>
      <c r="I52" s="83">
        <f t="shared" si="5"/>
        <v>920265.16</v>
      </c>
      <c r="J52" s="83">
        <v>124.3325</v>
      </c>
      <c r="K52" s="83">
        <v>81.474600000000009</v>
      </c>
      <c r="L52" s="83">
        <f t="shared" si="6"/>
        <v>124.3325</v>
      </c>
      <c r="M52" s="83">
        <f t="shared" si="7"/>
        <v>235401.21</v>
      </c>
      <c r="N52" s="83">
        <v>46.186099999999996</v>
      </c>
      <c r="O52" s="83">
        <v>37.840000000000003</v>
      </c>
      <c r="P52" s="83">
        <f t="shared" si="8"/>
        <v>46.186099999999996</v>
      </c>
      <c r="Q52" s="84">
        <f t="shared" si="9"/>
        <v>94086.17</v>
      </c>
      <c r="R52" s="84">
        <v>0</v>
      </c>
      <c r="S52" s="83">
        <v>0</v>
      </c>
      <c r="T52" s="83">
        <f t="shared" si="10"/>
        <v>0</v>
      </c>
      <c r="U52" s="83">
        <f t="shared" si="11"/>
        <v>0</v>
      </c>
      <c r="V52" s="83">
        <v>5</v>
      </c>
      <c r="W52" s="83">
        <v>1</v>
      </c>
      <c r="X52" s="83">
        <f t="shared" si="12"/>
        <v>5</v>
      </c>
      <c r="Y52" s="84">
        <f t="shared" si="13"/>
        <v>3704.35</v>
      </c>
      <c r="Z52" s="85">
        <f t="shared" si="14"/>
        <v>1253456.8900000001</v>
      </c>
      <c r="AA52" s="86">
        <v>319560</v>
      </c>
      <c r="AB52" s="87">
        <f t="shared" si="1"/>
        <v>0.51160000000000005</v>
      </c>
      <c r="AC52" s="84">
        <f t="shared" si="15"/>
        <v>74599.5</v>
      </c>
      <c r="AD52" s="88">
        <f t="shared" si="2"/>
        <v>66423.14535207556</v>
      </c>
      <c r="AE52" s="89">
        <f t="shared" si="16"/>
        <v>1000320.0353520757</v>
      </c>
      <c r="AF52" s="99">
        <v>1088007</v>
      </c>
      <c r="AG52" s="88">
        <f t="shared" si="17"/>
        <v>1088007</v>
      </c>
      <c r="AH52" s="91">
        <v>1741052.69</v>
      </c>
      <c r="AI52" s="92">
        <f t="shared" si="18"/>
        <v>2088327.04</v>
      </c>
      <c r="AJ52" s="93">
        <f t="shared" si="19"/>
        <v>2407887.04</v>
      </c>
      <c r="AK52" s="94"/>
      <c r="AL52" s="97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 s="100" customFormat="1" ht="12.75" x14ac:dyDescent="0.2">
      <c r="A53" s="155">
        <v>107</v>
      </c>
      <c r="B53" s="156" t="s">
        <v>121</v>
      </c>
      <c r="C53" s="156" t="b">
        <f t="shared" si="3"/>
        <v>1</v>
      </c>
      <c r="D53" s="79">
        <v>107</v>
      </c>
      <c r="E53" s="98" t="s">
        <v>121</v>
      </c>
      <c r="F53" s="81">
        <v>60.228400000000001</v>
      </c>
      <c r="G53" s="82">
        <v>53.872900000000001</v>
      </c>
      <c r="H53" s="82">
        <f t="shared" si="4"/>
        <v>60.228400000000001</v>
      </c>
      <c r="I53" s="83">
        <f t="shared" si="5"/>
        <v>228064.47</v>
      </c>
      <c r="J53" s="83">
        <v>26.019500000000001</v>
      </c>
      <c r="K53" s="83">
        <v>22.229900000000001</v>
      </c>
      <c r="L53" s="83">
        <f t="shared" si="6"/>
        <v>26.019500000000001</v>
      </c>
      <c r="M53" s="83">
        <f t="shared" si="7"/>
        <v>49263.24</v>
      </c>
      <c r="N53" s="83">
        <v>12.102600000000001</v>
      </c>
      <c r="O53" s="83">
        <v>13</v>
      </c>
      <c r="P53" s="83">
        <f t="shared" si="8"/>
        <v>13</v>
      </c>
      <c r="Q53" s="84">
        <f t="shared" si="9"/>
        <v>26482.43</v>
      </c>
      <c r="R53" s="84">
        <v>0</v>
      </c>
      <c r="S53" s="83">
        <v>0</v>
      </c>
      <c r="T53" s="83">
        <f t="shared" si="10"/>
        <v>0</v>
      </c>
      <c r="U53" s="83">
        <f t="shared" si="11"/>
        <v>0</v>
      </c>
      <c r="V53" s="83">
        <v>1</v>
      </c>
      <c r="W53" s="83">
        <v>1</v>
      </c>
      <c r="X53" s="83">
        <f t="shared" si="12"/>
        <v>1</v>
      </c>
      <c r="Y53" s="84">
        <f t="shared" si="13"/>
        <v>740.87</v>
      </c>
      <c r="Z53" s="85">
        <f t="shared" si="14"/>
        <v>304551.01</v>
      </c>
      <c r="AA53" s="86">
        <v>142324</v>
      </c>
      <c r="AB53" s="87">
        <f t="shared" si="1"/>
        <v>0.432</v>
      </c>
      <c r="AC53" s="84">
        <f t="shared" si="15"/>
        <v>14050.53</v>
      </c>
      <c r="AD53" s="88">
        <f t="shared" si="2"/>
        <v>12510.544929439182</v>
      </c>
      <c r="AE53" s="89">
        <f t="shared" si="16"/>
        <v>174737.55492943918</v>
      </c>
      <c r="AF53" s="99">
        <v>199764</v>
      </c>
      <c r="AG53" s="88">
        <f t="shared" si="17"/>
        <v>199764</v>
      </c>
      <c r="AH53" s="91">
        <v>317735.59999999998</v>
      </c>
      <c r="AI53" s="92">
        <f t="shared" si="18"/>
        <v>374501.55</v>
      </c>
      <c r="AJ53" s="93">
        <f t="shared" si="19"/>
        <v>516825.55</v>
      </c>
      <c r="AK53" s="94"/>
      <c r="AL53" s="9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4" spans="1:60" s="100" customFormat="1" ht="12.75" x14ac:dyDescent="0.2">
      <c r="A54" s="155">
        <v>111</v>
      </c>
      <c r="B54" s="156" t="s">
        <v>122</v>
      </c>
      <c r="C54" s="156" t="b">
        <f t="shared" si="3"/>
        <v>1</v>
      </c>
      <c r="D54" s="79">
        <v>111</v>
      </c>
      <c r="E54" s="98" t="s">
        <v>122</v>
      </c>
      <c r="F54" s="81">
        <v>4030.7190000000001</v>
      </c>
      <c r="G54" s="82">
        <v>3819.2232000000004</v>
      </c>
      <c r="H54" s="82">
        <f t="shared" si="4"/>
        <v>4030.7190000000001</v>
      </c>
      <c r="I54" s="83">
        <f t="shared" si="5"/>
        <v>15262962.41</v>
      </c>
      <c r="J54" s="83">
        <v>1470.008</v>
      </c>
      <c r="K54" s="83">
        <v>1458.7016000000001</v>
      </c>
      <c r="L54" s="83">
        <f t="shared" si="6"/>
        <v>1470.008</v>
      </c>
      <c r="M54" s="83">
        <f t="shared" si="7"/>
        <v>2783195.55</v>
      </c>
      <c r="N54" s="83">
        <v>663.41369999999995</v>
      </c>
      <c r="O54" s="83">
        <v>683.78030000000001</v>
      </c>
      <c r="P54" s="83">
        <f t="shared" si="8"/>
        <v>683.78030000000001</v>
      </c>
      <c r="Q54" s="84">
        <f t="shared" si="9"/>
        <v>1392935.69</v>
      </c>
      <c r="R54" s="84">
        <v>268.82009999999997</v>
      </c>
      <c r="S54" s="83">
        <v>227.9051</v>
      </c>
      <c r="T54" s="83">
        <f t="shared" si="10"/>
        <v>268.82009999999997</v>
      </c>
      <c r="U54" s="83">
        <f t="shared" si="11"/>
        <v>199160.75</v>
      </c>
      <c r="V54" s="83">
        <v>43.926600000000001</v>
      </c>
      <c r="W54" s="83">
        <v>63.901499999999999</v>
      </c>
      <c r="X54" s="83">
        <f t="shared" si="12"/>
        <v>63.901499999999999</v>
      </c>
      <c r="Y54" s="84">
        <f t="shared" si="13"/>
        <v>47342.7</v>
      </c>
      <c r="Z54" s="85">
        <f t="shared" si="14"/>
        <v>19685597.100000001</v>
      </c>
      <c r="AA54" s="86">
        <v>7308384</v>
      </c>
      <c r="AB54" s="87">
        <f t="shared" si="1"/>
        <v>0.36470000000000002</v>
      </c>
      <c r="AC54" s="84">
        <f t="shared" si="15"/>
        <v>670139.9</v>
      </c>
      <c r="AD54" s="88">
        <f t="shared" si="2"/>
        <v>596690.32612719096</v>
      </c>
      <c r="AE54" s="89">
        <f t="shared" si="16"/>
        <v>12973903.426127192</v>
      </c>
      <c r="AF54" s="99">
        <v>1794128</v>
      </c>
      <c r="AG54" s="88">
        <f t="shared" si="17"/>
        <v>1794128</v>
      </c>
      <c r="AH54" s="91">
        <v>12569367.41</v>
      </c>
      <c r="AI54" s="92">
        <f t="shared" si="18"/>
        <v>14768031.43</v>
      </c>
      <c r="AJ54" s="93">
        <f t="shared" si="19"/>
        <v>22076415.43</v>
      </c>
      <c r="AK54" s="94"/>
      <c r="AL54" s="97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1:60" s="100" customFormat="1" ht="12.75" x14ac:dyDescent="0.2">
      <c r="A55" s="155">
        <v>113</v>
      </c>
      <c r="B55" s="156" t="s">
        <v>123</v>
      </c>
      <c r="C55" s="156" t="b">
        <f t="shared" si="3"/>
        <v>1</v>
      </c>
      <c r="D55" s="79">
        <v>113</v>
      </c>
      <c r="E55" s="98" t="s">
        <v>123</v>
      </c>
      <c r="F55" s="81">
        <v>1159.8746000000001</v>
      </c>
      <c r="G55" s="82">
        <v>1101.9717000000001</v>
      </c>
      <c r="H55" s="82">
        <f t="shared" si="4"/>
        <v>1159.8746000000001</v>
      </c>
      <c r="I55" s="83">
        <f t="shared" si="5"/>
        <v>4392050.75</v>
      </c>
      <c r="J55" s="83">
        <v>465.8997</v>
      </c>
      <c r="K55" s="83">
        <v>354.85079999999999</v>
      </c>
      <c r="L55" s="83">
        <f t="shared" si="6"/>
        <v>465.8997</v>
      </c>
      <c r="M55" s="83">
        <f t="shared" si="7"/>
        <v>882097.22</v>
      </c>
      <c r="N55" s="83">
        <v>173.8031</v>
      </c>
      <c r="O55" s="83">
        <v>171.8844</v>
      </c>
      <c r="P55" s="83">
        <f t="shared" si="8"/>
        <v>173.8031</v>
      </c>
      <c r="Q55" s="84">
        <f t="shared" si="9"/>
        <v>354056.03</v>
      </c>
      <c r="R55" s="84">
        <v>10.847300000000001</v>
      </c>
      <c r="S55" s="83">
        <v>10.9666</v>
      </c>
      <c r="T55" s="83">
        <f t="shared" si="10"/>
        <v>10.9666</v>
      </c>
      <c r="U55" s="83">
        <f t="shared" si="11"/>
        <v>8124.82</v>
      </c>
      <c r="V55" s="83">
        <v>18</v>
      </c>
      <c r="W55" s="83">
        <v>32.433300000000003</v>
      </c>
      <c r="X55" s="83">
        <f t="shared" si="12"/>
        <v>32.433300000000003</v>
      </c>
      <c r="Y55" s="84">
        <f t="shared" si="13"/>
        <v>24028.86</v>
      </c>
      <c r="Z55" s="85">
        <f t="shared" si="14"/>
        <v>5660357.6800000006</v>
      </c>
      <c r="AA55" s="86">
        <v>3270747</v>
      </c>
      <c r="AB55" s="87">
        <f t="shared" si="1"/>
        <v>0.4017</v>
      </c>
      <c r="AC55" s="84">
        <f t="shared" si="15"/>
        <v>233939.89</v>
      </c>
      <c r="AD55" s="88">
        <f t="shared" si="2"/>
        <v>208299.29580115911</v>
      </c>
      <c r="AE55" s="89">
        <f t="shared" si="16"/>
        <v>2597909.9758011596</v>
      </c>
      <c r="AF55" s="99">
        <v>793690</v>
      </c>
      <c r="AG55" s="88">
        <f t="shared" si="17"/>
        <v>793690</v>
      </c>
      <c r="AH55" s="91">
        <v>2568444.1</v>
      </c>
      <c r="AI55" s="92">
        <f t="shared" si="18"/>
        <v>3391599.98</v>
      </c>
      <c r="AJ55" s="93">
        <f t="shared" si="19"/>
        <v>6662346.9800000004</v>
      </c>
      <c r="AK55" s="94"/>
      <c r="AL55" s="97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</row>
    <row r="56" spans="1:60" s="100" customFormat="1" ht="12.75" x14ac:dyDescent="0.2">
      <c r="A56" s="155">
        <v>115</v>
      </c>
      <c r="B56" s="156" t="s">
        <v>124</v>
      </c>
      <c r="C56" s="156" t="b">
        <f t="shared" si="3"/>
        <v>1</v>
      </c>
      <c r="D56" s="79">
        <v>115</v>
      </c>
      <c r="E56" s="98" t="s">
        <v>124</v>
      </c>
      <c r="F56" s="81">
        <v>137.50049999999999</v>
      </c>
      <c r="G56" s="82">
        <v>140.0839</v>
      </c>
      <c r="H56" s="82">
        <f t="shared" si="4"/>
        <v>140.0839</v>
      </c>
      <c r="I56" s="83">
        <f t="shared" si="5"/>
        <v>530450.1</v>
      </c>
      <c r="J56" s="83">
        <v>27.563199999999998</v>
      </c>
      <c r="K56" s="83">
        <v>29.3917</v>
      </c>
      <c r="L56" s="83">
        <f t="shared" si="6"/>
        <v>29.3917</v>
      </c>
      <c r="M56" s="83">
        <f t="shared" si="7"/>
        <v>55647.89</v>
      </c>
      <c r="N56" s="83">
        <v>18.119</v>
      </c>
      <c r="O56" s="83">
        <v>20.644400000000001</v>
      </c>
      <c r="P56" s="83">
        <f t="shared" si="8"/>
        <v>20.644400000000001</v>
      </c>
      <c r="Q56" s="84">
        <f t="shared" si="9"/>
        <v>42054.91</v>
      </c>
      <c r="R56" s="84">
        <v>0</v>
      </c>
      <c r="S56" s="83">
        <v>0</v>
      </c>
      <c r="T56" s="83">
        <f t="shared" si="10"/>
        <v>0</v>
      </c>
      <c r="U56" s="83">
        <f t="shared" si="11"/>
        <v>0</v>
      </c>
      <c r="V56" s="83">
        <v>4</v>
      </c>
      <c r="W56" s="83">
        <v>1</v>
      </c>
      <c r="X56" s="83">
        <f t="shared" si="12"/>
        <v>4</v>
      </c>
      <c r="Y56" s="84">
        <f t="shared" si="13"/>
        <v>2963.48</v>
      </c>
      <c r="Z56" s="85">
        <f t="shared" si="14"/>
        <v>631116.38</v>
      </c>
      <c r="AA56" s="86">
        <v>353688</v>
      </c>
      <c r="AB56" s="87">
        <f t="shared" si="1"/>
        <v>0.20979999999999999</v>
      </c>
      <c r="AC56" s="84">
        <f t="shared" si="15"/>
        <v>7707.97</v>
      </c>
      <c r="AD56" s="88">
        <f t="shared" si="2"/>
        <v>6863.1507138712441</v>
      </c>
      <c r="AE56" s="89">
        <f t="shared" si="16"/>
        <v>284291.53071387124</v>
      </c>
      <c r="AF56" s="99">
        <v>418638</v>
      </c>
      <c r="AG56" s="88">
        <f t="shared" si="17"/>
        <v>418638</v>
      </c>
      <c r="AH56" s="91">
        <v>671752.89</v>
      </c>
      <c r="AI56" s="92">
        <f t="shared" si="18"/>
        <v>702929.53</v>
      </c>
      <c r="AJ56" s="93">
        <f t="shared" si="19"/>
        <v>1056617.53</v>
      </c>
      <c r="AK56" s="94"/>
      <c r="AL56" s="97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</row>
    <row r="57" spans="1:60" s="100" customFormat="1" ht="12.75" x14ac:dyDescent="0.2">
      <c r="A57" s="155">
        <v>117</v>
      </c>
      <c r="B57" s="156" t="s">
        <v>125</v>
      </c>
      <c r="C57" s="156" t="b">
        <f t="shared" si="3"/>
        <v>1</v>
      </c>
      <c r="D57" s="79">
        <v>117</v>
      </c>
      <c r="E57" s="98" t="s">
        <v>125</v>
      </c>
      <c r="F57" s="81">
        <v>83.106300000000005</v>
      </c>
      <c r="G57" s="82">
        <v>78.048900000000003</v>
      </c>
      <c r="H57" s="82">
        <f t="shared" si="4"/>
        <v>83.106300000000005</v>
      </c>
      <c r="I57" s="83">
        <f t="shared" si="5"/>
        <v>314695.3</v>
      </c>
      <c r="J57" s="83">
        <v>23.805</v>
      </c>
      <c r="K57" s="83">
        <v>17.767900000000001</v>
      </c>
      <c r="L57" s="83">
        <f t="shared" si="6"/>
        <v>23.805</v>
      </c>
      <c r="M57" s="83">
        <f t="shared" si="7"/>
        <v>45070.48</v>
      </c>
      <c r="N57" s="83">
        <v>15.499700000000001</v>
      </c>
      <c r="O57" s="83">
        <v>14.3934</v>
      </c>
      <c r="P57" s="83">
        <f t="shared" si="8"/>
        <v>15.499700000000001</v>
      </c>
      <c r="Q57" s="84">
        <f t="shared" si="9"/>
        <v>31574.59</v>
      </c>
      <c r="R57" s="84">
        <v>0</v>
      </c>
      <c r="S57" s="83">
        <v>0</v>
      </c>
      <c r="T57" s="83">
        <f t="shared" si="10"/>
        <v>0</v>
      </c>
      <c r="U57" s="83">
        <f t="shared" si="11"/>
        <v>0</v>
      </c>
      <c r="V57" s="83">
        <v>1</v>
      </c>
      <c r="W57" s="83">
        <v>0</v>
      </c>
      <c r="X57" s="83">
        <f t="shared" si="12"/>
        <v>1</v>
      </c>
      <c r="Y57" s="84">
        <f t="shared" si="13"/>
        <v>740.87</v>
      </c>
      <c r="Z57" s="85">
        <f t="shared" si="14"/>
        <v>392081.24</v>
      </c>
      <c r="AA57" s="86">
        <v>177205</v>
      </c>
      <c r="AB57" s="87">
        <f t="shared" si="1"/>
        <v>0.28639999999999999</v>
      </c>
      <c r="AC57" s="84">
        <f t="shared" si="15"/>
        <v>8522.19</v>
      </c>
      <c r="AD57" s="88">
        <f t="shared" si="2"/>
        <v>7588.1294792593089</v>
      </c>
      <c r="AE57" s="89">
        <f t="shared" si="16"/>
        <v>222464.3694792593</v>
      </c>
      <c r="AF57" s="99">
        <v>190872</v>
      </c>
      <c r="AG57" s="88">
        <f t="shared" si="17"/>
        <v>190872</v>
      </c>
      <c r="AH57" s="91">
        <v>369405.46</v>
      </c>
      <c r="AI57" s="92">
        <f t="shared" si="18"/>
        <v>413336.37</v>
      </c>
      <c r="AJ57" s="93">
        <f t="shared" si="19"/>
        <v>590541.37</v>
      </c>
      <c r="AK57" s="94"/>
      <c r="AL57" s="97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1:60" s="100" customFormat="1" ht="12.75" x14ac:dyDescent="0.2">
      <c r="A58" s="155">
        <v>119</v>
      </c>
      <c r="B58" s="156" t="s">
        <v>126</v>
      </c>
      <c r="C58" s="156" t="b">
        <f t="shared" si="3"/>
        <v>1</v>
      </c>
      <c r="D58" s="79">
        <v>119</v>
      </c>
      <c r="E58" s="98" t="s">
        <v>126</v>
      </c>
      <c r="F58" s="81">
        <v>113.22799999999999</v>
      </c>
      <c r="G58" s="82">
        <v>104.7938</v>
      </c>
      <c r="H58" s="82">
        <f t="shared" si="4"/>
        <v>113.22799999999999</v>
      </c>
      <c r="I58" s="83">
        <f t="shared" si="5"/>
        <v>428755.94</v>
      </c>
      <c r="J58" s="83">
        <v>57.4024</v>
      </c>
      <c r="K58" s="83">
        <v>58.260400000000004</v>
      </c>
      <c r="L58" s="83">
        <f t="shared" si="6"/>
        <v>58.260400000000004</v>
      </c>
      <c r="M58" s="83">
        <f t="shared" si="7"/>
        <v>110305.58</v>
      </c>
      <c r="N58" s="83">
        <v>30</v>
      </c>
      <c r="O58" s="83">
        <v>33.823999999999998</v>
      </c>
      <c r="P58" s="83">
        <f t="shared" si="8"/>
        <v>33.823999999999998</v>
      </c>
      <c r="Q58" s="84">
        <f t="shared" si="9"/>
        <v>68903.210000000006</v>
      </c>
      <c r="R58" s="84">
        <v>0</v>
      </c>
      <c r="S58" s="83">
        <v>0</v>
      </c>
      <c r="T58" s="83">
        <f t="shared" si="10"/>
        <v>0</v>
      </c>
      <c r="U58" s="83">
        <f t="shared" si="11"/>
        <v>0</v>
      </c>
      <c r="V58" s="83">
        <v>1</v>
      </c>
      <c r="W58" s="83">
        <v>1</v>
      </c>
      <c r="X58" s="83">
        <f t="shared" si="12"/>
        <v>1</v>
      </c>
      <c r="Y58" s="84">
        <f t="shared" si="13"/>
        <v>740.87</v>
      </c>
      <c r="Z58" s="85">
        <f t="shared" si="14"/>
        <v>608705.6</v>
      </c>
      <c r="AA58" s="86">
        <v>182559</v>
      </c>
      <c r="AB58" s="87">
        <f t="shared" si="1"/>
        <v>0.51449999999999996</v>
      </c>
      <c r="AC58" s="84">
        <f t="shared" si="15"/>
        <v>34956.239999999998</v>
      </c>
      <c r="AD58" s="88">
        <f t="shared" si="2"/>
        <v>31124.919208333002</v>
      </c>
      <c r="AE58" s="89">
        <f t="shared" si="16"/>
        <v>457271.51920833299</v>
      </c>
      <c r="AF58" s="99">
        <v>329178</v>
      </c>
      <c r="AG58" s="88">
        <f t="shared" si="17"/>
        <v>329178</v>
      </c>
      <c r="AH58" s="91">
        <v>708707.44</v>
      </c>
      <c r="AI58" s="92">
        <f t="shared" si="18"/>
        <v>786449.52</v>
      </c>
      <c r="AJ58" s="93">
        <f t="shared" si="19"/>
        <v>969008.52</v>
      </c>
      <c r="AK58" s="94"/>
      <c r="AL58" s="97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1:60" s="100" customFormat="1" ht="12.75" x14ac:dyDescent="0.2">
      <c r="A59" s="155">
        <v>123</v>
      </c>
      <c r="B59" s="156" t="s">
        <v>127</v>
      </c>
      <c r="C59" s="156" t="b">
        <f t="shared" si="3"/>
        <v>1</v>
      </c>
      <c r="D59" s="79">
        <v>123</v>
      </c>
      <c r="E59" s="98" t="s">
        <v>127</v>
      </c>
      <c r="F59" s="81">
        <v>139.4333</v>
      </c>
      <c r="G59" s="82">
        <v>133.7209</v>
      </c>
      <c r="H59" s="82">
        <f t="shared" si="4"/>
        <v>139.4333</v>
      </c>
      <c r="I59" s="83">
        <f t="shared" si="5"/>
        <v>527986.5</v>
      </c>
      <c r="J59" s="83">
        <v>53.335299999999997</v>
      </c>
      <c r="K59" s="83">
        <v>58.829099999999997</v>
      </c>
      <c r="L59" s="83">
        <f t="shared" si="6"/>
        <v>58.829099999999997</v>
      </c>
      <c r="M59" s="83">
        <f t="shared" si="7"/>
        <v>111382.31</v>
      </c>
      <c r="N59" s="83">
        <v>19.431800000000003</v>
      </c>
      <c r="O59" s="83">
        <v>17.720399999999998</v>
      </c>
      <c r="P59" s="83">
        <f t="shared" si="8"/>
        <v>19.431800000000003</v>
      </c>
      <c r="Q59" s="84">
        <f t="shared" si="9"/>
        <v>39584.71</v>
      </c>
      <c r="R59" s="84">
        <v>1</v>
      </c>
      <c r="S59" s="83">
        <v>0.41010000000000002</v>
      </c>
      <c r="T59" s="83">
        <f t="shared" si="10"/>
        <v>1</v>
      </c>
      <c r="U59" s="83">
        <f t="shared" si="11"/>
        <v>740.87</v>
      </c>
      <c r="V59" s="83">
        <v>1</v>
      </c>
      <c r="W59" s="83">
        <v>0</v>
      </c>
      <c r="X59" s="83">
        <f t="shared" si="12"/>
        <v>1</v>
      </c>
      <c r="Y59" s="84">
        <f t="shared" si="13"/>
        <v>740.87</v>
      </c>
      <c r="Z59" s="85">
        <f t="shared" si="14"/>
        <v>680435.26</v>
      </c>
      <c r="AA59" s="86">
        <v>243174</v>
      </c>
      <c r="AB59" s="87">
        <f t="shared" si="1"/>
        <v>0.4219</v>
      </c>
      <c r="AC59" s="84">
        <f t="shared" si="15"/>
        <v>31025</v>
      </c>
      <c r="AD59" s="88">
        <f t="shared" si="2"/>
        <v>27624.556257724842</v>
      </c>
      <c r="AE59" s="89">
        <f t="shared" si="16"/>
        <v>464885.81625772483</v>
      </c>
      <c r="AF59" s="99">
        <v>390811</v>
      </c>
      <c r="AG59" s="88">
        <f t="shared" si="17"/>
        <v>390811</v>
      </c>
      <c r="AH59" s="91">
        <v>720530.37</v>
      </c>
      <c r="AI59" s="92">
        <f t="shared" si="18"/>
        <v>855696.82</v>
      </c>
      <c r="AJ59" s="93">
        <f t="shared" si="19"/>
        <v>1098870.8199999998</v>
      </c>
      <c r="AK59" s="94"/>
      <c r="AL59" s="97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:60" s="100" customFormat="1" ht="12.75" x14ac:dyDescent="0.2">
      <c r="A60" s="155">
        <v>125</v>
      </c>
      <c r="B60" s="156" t="s">
        <v>128</v>
      </c>
      <c r="C60" s="156" t="b">
        <f t="shared" si="3"/>
        <v>1</v>
      </c>
      <c r="D60" s="79">
        <v>125</v>
      </c>
      <c r="E60" s="98" t="s">
        <v>128</v>
      </c>
      <c r="F60" s="81">
        <v>569.76480000000004</v>
      </c>
      <c r="G60" s="82">
        <v>546.10989999999993</v>
      </c>
      <c r="H60" s="82">
        <f t="shared" si="4"/>
        <v>569.76480000000004</v>
      </c>
      <c r="I60" s="83">
        <f t="shared" si="5"/>
        <v>2157505.58</v>
      </c>
      <c r="J60" s="83">
        <v>85.611699999999999</v>
      </c>
      <c r="K60" s="83">
        <v>65.728400000000008</v>
      </c>
      <c r="L60" s="83">
        <f t="shared" si="6"/>
        <v>85.611699999999999</v>
      </c>
      <c r="M60" s="83">
        <f t="shared" si="7"/>
        <v>162090.34</v>
      </c>
      <c r="N60" s="83">
        <v>132.53559999999999</v>
      </c>
      <c r="O60" s="83">
        <v>138.63810000000001</v>
      </c>
      <c r="P60" s="83">
        <f t="shared" si="8"/>
        <v>138.63810000000001</v>
      </c>
      <c r="Q60" s="84">
        <f t="shared" si="9"/>
        <v>282421.06</v>
      </c>
      <c r="R60" s="84">
        <v>3</v>
      </c>
      <c r="S60" s="83">
        <v>3</v>
      </c>
      <c r="T60" s="83">
        <f t="shared" si="10"/>
        <v>3</v>
      </c>
      <c r="U60" s="83">
        <f t="shared" si="11"/>
        <v>2222.61</v>
      </c>
      <c r="V60" s="83">
        <v>7</v>
      </c>
      <c r="W60" s="83">
        <v>12</v>
      </c>
      <c r="X60" s="83">
        <f t="shared" si="12"/>
        <v>12</v>
      </c>
      <c r="Y60" s="84">
        <f t="shared" si="13"/>
        <v>8890.44</v>
      </c>
      <c r="Z60" s="85">
        <f t="shared" si="14"/>
        <v>2613130.0299999998</v>
      </c>
      <c r="AA60" s="86">
        <v>857991</v>
      </c>
      <c r="AB60" s="87">
        <f t="shared" si="1"/>
        <v>0.15029999999999999</v>
      </c>
      <c r="AC60" s="84">
        <f t="shared" si="15"/>
        <v>16084.3</v>
      </c>
      <c r="AD60" s="88">
        <f t="shared" si="2"/>
        <v>14321.40693686136</v>
      </c>
      <c r="AE60" s="89">
        <f t="shared" si="16"/>
        <v>1769460.4369368611</v>
      </c>
      <c r="AF60" s="99">
        <v>1082128</v>
      </c>
      <c r="AG60" s="88">
        <f t="shared" si="17"/>
        <v>1082128</v>
      </c>
      <c r="AH60" s="91">
        <v>2532669.7200000002</v>
      </c>
      <c r="AI60" s="92">
        <f t="shared" si="18"/>
        <v>2851588.44</v>
      </c>
      <c r="AJ60" s="93">
        <f t="shared" si="19"/>
        <v>3709579.44</v>
      </c>
      <c r="AK60" s="94"/>
      <c r="AL60" s="97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1:60" s="100" customFormat="1" ht="12.75" x14ac:dyDescent="0.2">
      <c r="A61" s="155">
        <v>127</v>
      </c>
      <c r="B61" s="156" t="s">
        <v>129</v>
      </c>
      <c r="C61" s="156" t="b">
        <f t="shared" si="3"/>
        <v>1</v>
      </c>
      <c r="D61" s="79">
        <v>127</v>
      </c>
      <c r="E61" s="98" t="s">
        <v>129</v>
      </c>
      <c r="F61" s="81">
        <v>677.62310000000002</v>
      </c>
      <c r="G61" s="82">
        <v>659.1848</v>
      </c>
      <c r="H61" s="82">
        <f t="shared" si="4"/>
        <v>677.62310000000002</v>
      </c>
      <c r="I61" s="83">
        <f t="shared" si="5"/>
        <v>2565928.29</v>
      </c>
      <c r="J61" s="83">
        <v>102.2714</v>
      </c>
      <c r="K61" s="83">
        <v>76.314599999999999</v>
      </c>
      <c r="L61" s="83">
        <f t="shared" si="6"/>
        <v>102.2714</v>
      </c>
      <c r="M61" s="83">
        <f t="shared" si="7"/>
        <v>193632.49</v>
      </c>
      <c r="N61" s="83">
        <v>133.72480000000002</v>
      </c>
      <c r="O61" s="83">
        <v>141.5882</v>
      </c>
      <c r="P61" s="83">
        <f t="shared" si="8"/>
        <v>141.5882</v>
      </c>
      <c r="Q61" s="84">
        <f t="shared" si="9"/>
        <v>288430.74</v>
      </c>
      <c r="R61" s="84">
        <v>2</v>
      </c>
      <c r="S61" s="83">
        <v>2</v>
      </c>
      <c r="T61" s="83">
        <f t="shared" si="10"/>
        <v>2</v>
      </c>
      <c r="U61" s="83">
        <f t="shared" si="11"/>
        <v>1481.74</v>
      </c>
      <c r="V61" s="83">
        <v>7.7610999999999999</v>
      </c>
      <c r="W61" s="83">
        <v>8</v>
      </c>
      <c r="X61" s="83">
        <f t="shared" si="12"/>
        <v>8</v>
      </c>
      <c r="Y61" s="84">
        <f t="shared" si="13"/>
        <v>5926.96</v>
      </c>
      <c r="Z61" s="85">
        <f t="shared" si="14"/>
        <v>3055400.2200000007</v>
      </c>
      <c r="AA61" s="86">
        <v>1172450</v>
      </c>
      <c r="AB61" s="87">
        <f t="shared" si="1"/>
        <v>0.15090000000000001</v>
      </c>
      <c r="AC61" s="84">
        <f t="shared" si="15"/>
        <v>19290.939999999999</v>
      </c>
      <c r="AD61" s="88">
        <f t="shared" si="2"/>
        <v>17176.588470407554</v>
      </c>
      <c r="AE61" s="89">
        <f t="shared" si="16"/>
        <v>1900126.8084704082</v>
      </c>
      <c r="AF61" s="99">
        <v>341247</v>
      </c>
      <c r="AG61" s="88">
        <f t="shared" si="17"/>
        <v>341247</v>
      </c>
      <c r="AH61" s="91">
        <v>2024085.34</v>
      </c>
      <c r="AI61" s="92">
        <f t="shared" si="18"/>
        <v>2241373.81</v>
      </c>
      <c r="AJ61" s="93">
        <f t="shared" si="19"/>
        <v>3413823.81</v>
      </c>
      <c r="AK61" s="94"/>
      <c r="AL61" s="97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60" s="100" customFormat="1" ht="12.75" x14ac:dyDescent="0.2">
      <c r="A62" s="157">
        <v>129</v>
      </c>
      <c r="B62" s="158" t="s">
        <v>130</v>
      </c>
      <c r="C62" s="158" t="b">
        <f t="shared" si="3"/>
        <v>1</v>
      </c>
      <c r="D62" s="101">
        <v>129</v>
      </c>
      <c r="E62" s="98" t="s">
        <v>130</v>
      </c>
      <c r="F62" s="81">
        <v>188.10589999999999</v>
      </c>
      <c r="G62" s="82">
        <v>194.1123</v>
      </c>
      <c r="H62" s="82">
        <f t="shared" si="4"/>
        <v>194.1123</v>
      </c>
      <c r="I62" s="83">
        <f t="shared" si="5"/>
        <v>735037.28</v>
      </c>
      <c r="J62" s="83">
        <v>77.945900000000009</v>
      </c>
      <c r="K62" s="83">
        <v>62.634399999999999</v>
      </c>
      <c r="L62" s="83">
        <f t="shared" si="6"/>
        <v>77.945900000000009</v>
      </c>
      <c r="M62" s="83">
        <f t="shared" si="7"/>
        <v>147576.53</v>
      </c>
      <c r="N62" s="83">
        <v>37.3371</v>
      </c>
      <c r="O62" s="83">
        <v>39.655900000000003</v>
      </c>
      <c r="P62" s="83">
        <f t="shared" si="8"/>
        <v>39.655900000000003</v>
      </c>
      <c r="Q62" s="84">
        <f t="shared" si="9"/>
        <v>80783.429999999993</v>
      </c>
      <c r="R62" s="84">
        <v>0</v>
      </c>
      <c r="S62" s="83">
        <v>0</v>
      </c>
      <c r="T62" s="83">
        <f t="shared" si="10"/>
        <v>0</v>
      </c>
      <c r="U62" s="83">
        <f t="shared" si="11"/>
        <v>0</v>
      </c>
      <c r="V62" s="83">
        <v>1</v>
      </c>
      <c r="W62" s="83">
        <v>2</v>
      </c>
      <c r="X62" s="83">
        <f t="shared" si="12"/>
        <v>2</v>
      </c>
      <c r="Y62" s="84">
        <f t="shared" si="13"/>
        <v>1481.74</v>
      </c>
      <c r="Z62" s="85">
        <f t="shared" si="14"/>
        <v>964878.98</v>
      </c>
      <c r="AA62" s="86">
        <v>386111</v>
      </c>
      <c r="AB62" s="87">
        <f t="shared" si="1"/>
        <v>0.40160000000000001</v>
      </c>
      <c r="AC62" s="84">
        <f t="shared" si="15"/>
        <v>39128.839999999997</v>
      </c>
      <c r="AD62" s="88">
        <f t="shared" si="2"/>
        <v>34840.188295874745</v>
      </c>
      <c r="AE62" s="89">
        <f t="shared" si="16"/>
        <v>613608.16829587473</v>
      </c>
      <c r="AF62" s="99">
        <v>398400</v>
      </c>
      <c r="AG62" s="88">
        <f t="shared" si="17"/>
        <v>398400</v>
      </c>
      <c r="AH62" s="91">
        <v>868132.52</v>
      </c>
      <c r="AI62" s="92">
        <f t="shared" si="18"/>
        <v>1012008.17</v>
      </c>
      <c r="AJ62" s="93">
        <f t="shared" si="19"/>
        <v>1398119.17</v>
      </c>
      <c r="AK62" s="94"/>
      <c r="AL62" s="97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1:60" s="100" customFormat="1" ht="12.75" x14ac:dyDescent="0.2">
      <c r="A63" s="157">
        <v>131</v>
      </c>
      <c r="B63" s="158" t="s">
        <v>131</v>
      </c>
      <c r="C63" s="158" t="b">
        <f t="shared" si="3"/>
        <v>1</v>
      </c>
      <c r="D63" s="101">
        <v>131</v>
      </c>
      <c r="E63" s="98" t="s">
        <v>131</v>
      </c>
      <c r="F63" s="81">
        <v>4714.5587999999998</v>
      </c>
      <c r="G63" s="82">
        <v>4655.4132000000009</v>
      </c>
      <c r="H63" s="82">
        <f t="shared" si="4"/>
        <v>4714.5587999999998</v>
      </c>
      <c r="I63" s="83">
        <f t="shared" si="5"/>
        <v>17852431.23</v>
      </c>
      <c r="J63" s="83">
        <v>1051.6100000000001</v>
      </c>
      <c r="K63" s="83">
        <v>963.54360000000008</v>
      </c>
      <c r="L63" s="83">
        <f t="shared" si="6"/>
        <v>1051.6100000000001</v>
      </c>
      <c r="M63" s="83">
        <f t="shared" si="7"/>
        <v>1991034.25</v>
      </c>
      <c r="N63" s="83">
        <v>1015.7751</v>
      </c>
      <c r="O63" s="83">
        <v>1044.1550999999999</v>
      </c>
      <c r="P63" s="83">
        <f t="shared" si="8"/>
        <v>1044.1550999999999</v>
      </c>
      <c r="Q63" s="84">
        <f t="shared" si="9"/>
        <v>2127058.7999999998</v>
      </c>
      <c r="R63" s="84">
        <v>40.400599999999997</v>
      </c>
      <c r="S63" s="83">
        <v>36.933099999999996</v>
      </c>
      <c r="T63" s="83">
        <f t="shared" si="10"/>
        <v>40.400599999999997</v>
      </c>
      <c r="U63" s="83">
        <f t="shared" si="11"/>
        <v>29931.59</v>
      </c>
      <c r="V63" s="83">
        <v>76.863299999999995</v>
      </c>
      <c r="W63" s="83">
        <v>77.872799999999998</v>
      </c>
      <c r="X63" s="83">
        <f t="shared" si="12"/>
        <v>77.872799999999998</v>
      </c>
      <c r="Y63" s="84">
        <f t="shared" si="13"/>
        <v>57693.62</v>
      </c>
      <c r="Z63" s="85">
        <f t="shared" si="14"/>
        <v>22058149.490000002</v>
      </c>
      <c r="AA63" s="86">
        <v>6617882</v>
      </c>
      <c r="AB63" s="87">
        <f t="shared" si="1"/>
        <v>0.22309999999999999</v>
      </c>
      <c r="AC63" s="84">
        <f t="shared" si="15"/>
        <v>293267.74</v>
      </c>
      <c r="AD63" s="88">
        <f t="shared" si="2"/>
        <v>261124.61505901115</v>
      </c>
      <c r="AE63" s="89">
        <f t="shared" si="16"/>
        <v>15701392.105059013</v>
      </c>
      <c r="AF63" s="99">
        <v>8658713</v>
      </c>
      <c r="AG63" s="88">
        <f t="shared" si="17"/>
        <v>8658713</v>
      </c>
      <c r="AH63" s="91">
        <v>22535126.420000002</v>
      </c>
      <c r="AI63" s="92">
        <f t="shared" si="18"/>
        <v>24360105.109999999</v>
      </c>
      <c r="AJ63" s="93">
        <f t="shared" si="19"/>
        <v>30977987.109999999</v>
      </c>
      <c r="AK63" s="94"/>
      <c r="AL63" s="97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1:60" s="100" customFormat="1" ht="12.75" x14ac:dyDescent="0.2">
      <c r="A64" s="157">
        <v>133</v>
      </c>
      <c r="B64" s="158" t="s">
        <v>132</v>
      </c>
      <c r="C64" s="158" t="b">
        <f t="shared" si="3"/>
        <v>1</v>
      </c>
      <c r="D64" s="101">
        <v>133</v>
      </c>
      <c r="E64" s="98" t="s">
        <v>132</v>
      </c>
      <c r="F64" s="81">
        <v>0</v>
      </c>
      <c r="G64" s="82">
        <v>0</v>
      </c>
      <c r="H64" s="82">
        <f t="shared" si="4"/>
        <v>0</v>
      </c>
      <c r="I64" s="83">
        <f t="shared" si="5"/>
        <v>0</v>
      </c>
      <c r="J64" s="83">
        <v>0</v>
      </c>
      <c r="K64" s="83">
        <v>0</v>
      </c>
      <c r="L64" s="83">
        <f t="shared" si="6"/>
        <v>0</v>
      </c>
      <c r="M64" s="83">
        <f t="shared" si="7"/>
        <v>0</v>
      </c>
      <c r="N64" s="83">
        <v>0</v>
      </c>
      <c r="O64" s="83">
        <v>0</v>
      </c>
      <c r="P64" s="83">
        <f t="shared" si="8"/>
        <v>0</v>
      </c>
      <c r="Q64" s="84">
        <f t="shared" si="9"/>
        <v>0</v>
      </c>
      <c r="R64" s="84">
        <v>0</v>
      </c>
      <c r="S64" s="83">
        <v>0</v>
      </c>
      <c r="T64" s="83">
        <f t="shared" si="10"/>
        <v>0</v>
      </c>
      <c r="U64" s="83">
        <f t="shared" si="11"/>
        <v>0</v>
      </c>
      <c r="V64" s="83">
        <v>0</v>
      </c>
      <c r="W64" s="83">
        <v>0</v>
      </c>
      <c r="X64" s="83">
        <f t="shared" si="12"/>
        <v>0</v>
      </c>
      <c r="Y64" s="84">
        <f t="shared" si="13"/>
        <v>0</v>
      </c>
      <c r="Z64" s="85">
        <f t="shared" si="14"/>
        <v>0</v>
      </c>
      <c r="AA64" s="86">
        <v>2047</v>
      </c>
      <c r="AB64" s="87">
        <f t="shared" si="1"/>
        <v>0</v>
      </c>
      <c r="AC64" s="84">
        <f t="shared" si="15"/>
        <v>0</v>
      </c>
      <c r="AD64" s="88">
        <f t="shared" si="2"/>
        <v>0</v>
      </c>
      <c r="AE64" s="89">
        <f t="shared" si="16"/>
        <v>0</v>
      </c>
      <c r="AF64" s="99">
        <v>0</v>
      </c>
      <c r="AG64" s="88">
        <f t="shared" si="17"/>
        <v>0</v>
      </c>
      <c r="AH64" s="91">
        <v>0</v>
      </c>
      <c r="AI64" s="92">
        <f t="shared" si="18"/>
        <v>0</v>
      </c>
      <c r="AJ64" s="93">
        <f t="shared" si="19"/>
        <v>2047</v>
      </c>
      <c r="AK64" s="94"/>
      <c r="AL64" s="97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:60" s="100" customFormat="1" ht="12.75" x14ac:dyDescent="0.2">
      <c r="A65" s="157">
        <v>134</v>
      </c>
      <c r="B65" s="158" t="s">
        <v>133</v>
      </c>
      <c r="C65" s="158" t="b">
        <f t="shared" si="3"/>
        <v>1</v>
      </c>
      <c r="D65" s="101">
        <v>134</v>
      </c>
      <c r="E65" s="98" t="s">
        <v>133</v>
      </c>
      <c r="F65" s="81">
        <v>0</v>
      </c>
      <c r="G65" s="82">
        <v>0</v>
      </c>
      <c r="H65" s="82">
        <f t="shared" si="4"/>
        <v>0</v>
      </c>
      <c r="I65" s="83">
        <f t="shared" si="5"/>
        <v>0</v>
      </c>
      <c r="J65" s="83">
        <v>0</v>
      </c>
      <c r="K65" s="83">
        <v>0</v>
      </c>
      <c r="L65" s="83">
        <f t="shared" si="6"/>
        <v>0</v>
      </c>
      <c r="M65" s="83">
        <f t="shared" si="7"/>
        <v>0</v>
      </c>
      <c r="N65" s="83">
        <v>0</v>
      </c>
      <c r="O65" s="83">
        <v>0</v>
      </c>
      <c r="P65" s="83">
        <f t="shared" si="8"/>
        <v>0</v>
      </c>
      <c r="Q65" s="84">
        <f t="shared" si="9"/>
        <v>0</v>
      </c>
      <c r="R65" s="84">
        <v>0</v>
      </c>
      <c r="S65" s="83">
        <v>0</v>
      </c>
      <c r="T65" s="83">
        <f t="shared" si="10"/>
        <v>0</v>
      </c>
      <c r="U65" s="83">
        <f t="shared" si="11"/>
        <v>0</v>
      </c>
      <c r="V65" s="83">
        <v>0</v>
      </c>
      <c r="W65" s="83">
        <v>0</v>
      </c>
      <c r="X65" s="83">
        <f t="shared" si="12"/>
        <v>0</v>
      </c>
      <c r="Y65" s="84">
        <f t="shared" si="13"/>
        <v>0</v>
      </c>
      <c r="Z65" s="85">
        <f t="shared" si="14"/>
        <v>0</v>
      </c>
      <c r="AA65" s="86">
        <v>16276</v>
      </c>
      <c r="AB65" s="87">
        <f t="shared" si="1"/>
        <v>0</v>
      </c>
      <c r="AC65" s="84">
        <f t="shared" si="15"/>
        <v>0</v>
      </c>
      <c r="AD65" s="88">
        <f t="shared" si="2"/>
        <v>0</v>
      </c>
      <c r="AE65" s="89">
        <f t="shared" si="16"/>
        <v>0</v>
      </c>
      <c r="AF65" s="99">
        <v>8706</v>
      </c>
      <c r="AG65" s="88">
        <f t="shared" si="17"/>
        <v>0</v>
      </c>
      <c r="AH65" s="91">
        <v>0</v>
      </c>
      <c r="AI65" s="92">
        <f t="shared" si="18"/>
        <v>0</v>
      </c>
      <c r="AJ65" s="93">
        <f t="shared" si="19"/>
        <v>16276</v>
      </c>
      <c r="AK65" s="94"/>
      <c r="AL65" s="97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:60" s="100" customFormat="1" ht="12.75" x14ac:dyDescent="0.2">
      <c r="A66" s="157">
        <v>139</v>
      </c>
      <c r="B66" s="158" t="s">
        <v>134</v>
      </c>
      <c r="C66" s="158" t="b">
        <f t="shared" si="3"/>
        <v>1</v>
      </c>
      <c r="D66" s="101">
        <v>139</v>
      </c>
      <c r="E66" s="98" t="s">
        <v>134</v>
      </c>
      <c r="F66" s="81">
        <v>31.218900000000001</v>
      </c>
      <c r="G66" s="82">
        <v>33.627899999999997</v>
      </c>
      <c r="H66" s="82">
        <f t="shared" si="4"/>
        <v>33.627899999999997</v>
      </c>
      <c r="I66" s="83">
        <f t="shared" si="5"/>
        <v>127337.42</v>
      </c>
      <c r="J66" s="83">
        <v>15.1844</v>
      </c>
      <c r="K66" s="83">
        <v>17</v>
      </c>
      <c r="L66" s="83">
        <f t="shared" si="6"/>
        <v>17</v>
      </c>
      <c r="M66" s="83">
        <f t="shared" si="7"/>
        <v>32186.44</v>
      </c>
      <c r="N66" s="83">
        <v>8</v>
      </c>
      <c r="O66" s="83">
        <v>9</v>
      </c>
      <c r="P66" s="83">
        <f t="shared" si="8"/>
        <v>9</v>
      </c>
      <c r="Q66" s="84">
        <f t="shared" si="9"/>
        <v>18333.990000000002</v>
      </c>
      <c r="R66" s="84">
        <v>0</v>
      </c>
      <c r="S66" s="83">
        <v>0</v>
      </c>
      <c r="T66" s="83">
        <f t="shared" si="10"/>
        <v>0</v>
      </c>
      <c r="U66" s="83">
        <f t="shared" si="11"/>
        <v>0</v>
      </c>
      <c r="V66" s="83">
        <v>0</v>
      </c>
      <c r="W66" s="83">
        <v>0</v>
      </c>
      <c r="X66" s="83">
        <f t="shared" si="12"/>
        <v>0</v>
      </c>
      <c r="Y66" s="84">
        <f t="shared" si="13"/>
        <v>0</v>
      </c>
      <c r="Z66" s="85">
        <f t="shared" si="14"/>
        <v>177857.84999999998</v>
      </c>
      <c r="AA66" s="86">
        <v>78856</v>
      </c>
      <c r="AB66" s="87">
        <f t="shared" si="1"/>
        <v>0.50549999999999995</v>
      </c>
      <c r="AC66" s="84">
        <f t="shared" si="15"/>
        <v>10200</v>
      </c>
      <c r="AD66" s="88">
        <f t="shared" si="2"/>
        <v>9082.0458929506331</v>
      </c>
      <c r="AE66" s="89">
        <f t="shared" si="16"/>
        <v>108083.8958929506</v>
      </c>
      <c r="AF66" s="99">
        <v>180839</v>
      </c>
      <c r="AG66" s="88">
        <f t="shared" si="17"/>
        <v>180839</v>
      </c>
      <c r="AH66" s="91">
        <v>271745.27</v>
      </c>
      <c r="AI66" s="92">
        <f t="shared" si="18"/>
        <v>288922.90000000002</v>
      </c>
      <c r="AJ66" s="93">
        <f t="shared" si="19"/>
        <v>367778.9</v>
      </c>
      <c r="AK66" s="94"/>
      <c r="AL66" s="97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:60" s="100" customFormat="1" ht="12.75" x14ac:dyDescent="0.2">
      <c r="A67" s="157">
        <v>141</v>
      </c>
      <c r="B67" s="158" t="s">
        <v>135</v>
      </c>
      <c r="C67" s="158" t="b">
        <f t="shared" si="3"/>
        <v>1</v>
      </c>
      <c r="D67" s="101">
        <v>141</v>
      </c>
      <c r="E67" s="98" t="s">
        <v>135</v>
      </c>
      <c r="F67" s="81">
        <v>3678.7536</v>
      </c>
      <c r="G67" s="82">
        <v>3497.3451</v>
      </c>
      <c r="H67" s="82">
        <f t="shared" si="4"/>
        <v>3678.7536</v>
      </c>
      <c r="I67" s="83">
        <f t="shared" si="5"/>
        <v>13930189.109999999</v>
      </c>
      <c r="J67" s="83">
        <v>1043.9835</v>
      </c>
      <c r="K67" s="83">
        <v>949.58120000000008</v>
      </c>
      <c r="L67" s="83">
        <f t="shared" si="6"/>
        <v>1043.9835</v>
      </c>
      <c r="M67" s="83">
        <f t="shared" si="7"/>
        <v>1976594.84</v>
      </c>
      <c r="N67" s="83">
        <v>727.22499999999991</v>
      </c>
      <c r="O67" s="83">
        <v>726.92759999999998</v>
      </c>
      <c r="P67" s="83">
        <f t="shared" si="8"/>
        <v>727.22499999999991</v>
      </c>
      <c r="Q67" s="84">
        <f t="shared" si="9"/>
        <v>1481437.32</v>
      </c>
      <c r="R67" s="84">
        <v>108.08240000000001</v>
      </c>
      <c r="S67" s="83">
        <v>104.98390000000001</v>
      </c>
      <c r="T67" s="83">
        <f t="shared" si="10"/>
        <v>108.08240000000001</v>
      </c>
      <c r="U67" s="83">
        <f t="shared" si="11"/>
        <v>80075.009999999995</v>
      </c>
      <c r="V67" s="83">
        <v>62.541200000000003</v>
      </c>
      <c r="W67" s="83">
        <v>39.207900000000002</v>
      </c>
      <c r="X67" s="83">
        <f t="shared" si="12"/>
        <v>62.541200000000003</v>
      </c>
      <c r="Y67" s="84">
        <f t="shared" si="13"/>
        <v>46334.9</v>
      </c>
      <c r="Z67" s="85">
        <f t="shared" si="14"/>
        <v>17514631.18</v>
      </c>
      <c r="AA67" s="86">
        <v>7093652</v>
      </c>
      <c r="AB67" s="87">
        <f t="shared" si="1"/>
        <v>0.2838</v>
      </c>
      <c r="AC67" s="84">
        <f t="shared" si="15"/>
        <v>370353.15</v>
      </c>
      <c r="AD67" s="88">
        <f t="shared" si="2"/>
        <v>329761.20636263042</v>
      </c>
      <c r="AE67" s="89">
        <f t="shared" si="16"/>
        <v>10750740.386362631</v>
      </c>
      <c r="AF67" s="99">
        <v>0</v>
      </c>
      <c r="AG67" s="88">
        <f t="shared" si="17"/>
        <v>0</v>
      </c>
      <c r="AH67" s="91">
        <v>9173471.6799999997</v>
      </c>
      <c r="AI67" s="92">
        <f t="shared" si="18"/>
        <v>10750740.390000001</v>
      </c>
      <c r="AJ67" s="93">
        <f t="shared" si="19"/>
        <v>17844392.390000001</v>
      </c>
      <c r="AK67" s="94"/>
      <c r="AL67" s="97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1:60" s="100" customFormat="1" ht="12.75" x14ac:dyDescent="0.2">
      <c r="A68" s="157">
        <v>143</v>
      </c>
      <c r="B68" s="158" t="s">
        <v>136</v>
      </c>
      <c r="C68" s="158" t="b">
        <f t="shared" si="3"/>
        <v>1</v>
      </c>
      <c r="D68" s="101">
        <v>143</v>
      </c>
      <c r="E68" s="102" t="s">
        <v>136</v>
      </c>
      <c r="F68" s="81">
        <v>133.18009999999998</v>
      </c>
      <c r="G68" s="82">
        <v>129.56780000000001</v>
      </c>
      <c r="H68" s="82">
        <f t="shared" si="4"/>
        <v>133.18009999999998</v>
      </c>
      <c r="I68" s="83">
        <f t="shared" si="5"/>
        <v>504307.76</v>
      </c>
      <c r="J68" s="83">
        <v>31.752300000000002</v>
      </c>
      <c r="K68" s="83">
        <v>25.630700000000001</v>
      </c>
      <c r="L68" s="83">
        <f t="shared" si="6"/>
        <v>31.752300000000002</v>
      </c>
      <c r="M68" s="83">
        <f t="shared" si="7"/>
        <v>60117.26</v>
      </c>
      <c r="N68" s="83">
        <v>18.584399999999999</v>
      </c>
      <c r="O68" s="83">
        <v>17.846600000000002</v>
      </c>
      <c r="P68" s="83">
        <f t="shared" si="8"/>
        <v>18.584399999999999</v>
      </c>
      <c r="Q68" s="84">
        <f t="shared" si="9"/>
        <v>37858.47</v>
      </c>
      <c r="R68" s="84">
        <v>0</v>
      </c>
      <c r="S68" s="83">
        <v>0</v>
      </c>
      <c r="T68" s="83">
        <f t="shared" si="10"/>
        <v>0</v>
      </c>
      <c r="U68" s="83">
        <f t="shared" si="11"/>
        <v>0</v>
      </c>
      <c r="V68" s="83">
        <v>4</v>
      </c>
      <c r="W68" s="83">
        <v>1</v>
      </c>
      <c r="X68" s="83">
        <f t="shared" si="12"/>
        <v>4</v>
      </c>
      <c r="Y68" s="84">
        <f t="shared" si="13"/>
        <v>2963.48</v>
      </c>
      <c r="Z68" s="103">
        <f t="shared" si="14"/>
        <v>605246.97</v>
      </c>
      <c r="AA68" s="86">
        <v>481786</v>
      </c>
      <c r="AB68" s="87">
        <f t="shared" si="1"/>
        <v>0.2384</v>
      </c>
      <c r="AC68" s="84">
        <f t="shared" si="15"/>
        <v>9462.19</v>
      </c>
      <c r="AD68" s="88">
        <f t="shared" si="2"/>
        <v>8425.1023360606414</v>
      </c>
      <c r="AE68" s="89">
        <f t="shared" si="16"/>
        <v>131886.07233606061</v>
      </c>
      <c r="AF68" s="90">
        <v>14881</v>
      </c>
      <c r="AG68" s="88">
        <f t="shared" si="17"/>
        <v>14881</v>
      </c>
      <c r="AH68" s="91">
        <v>76956.92</v>
      </c>
      <c r="AI68" s="92">
        <f t="shared" si="18"/>
        <v>146767.07</v>
      </c>
      <c r="AJ68" s="93">
        <f t="shared" si="19"/>
        <v>628553.07000000007</v>
      </c>
      <c r="AK68" s="94"/>
      <c r="AL68" s="97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1:60" s="100" customFormat="1" ht="12.75" x14ac:dyDescent="0.2">
      <c r="A69" s="157">
        <v>147</v>
      </c>
      <c r="B69" s="158" t="s">
        <v>137</v>
      </c>
      <c r="C69" s="158" t="b">
        <f t="shared" si="3"/>
        <v>1</v>
      </c>
      <c r="D69" s="101">
        <v>147</v>
      </c>
      <c r="E69" s="98" t="s">
        <v>137</v>
      </c>
      <c r="F69" s="81">
        <v>22.216699999999999</v>
      </c>
      <c r="G69" s="82">
        <v>22.825800000000001</v>
      </c>
      <c r="H69" s="82">
        <f t="shared" si="4"/>
        <v>22.825800000000001</v>
      </c>
      <c r="I69" s="83">
        <f t="shared" si="5"/>
        <v>86433.54</v>
      </c>
      <c r="J69" s="83">
        <v>7.2167000000000003</v>
      </c>
      <c r="K69" s="83">
        <v>6.9832999999999998</v>
      </c>
      <c r="L69" s="83">
        <f t="shared" si="6"/>
        <v>7.2167000000000003</v>
      </c>
      <c r="M69" s="83">
        <f t="shared" si="7"/>
        <v>13663.52</v>
      </c>
      <c r="N69" s="83">
        <v>3</v>
      </c>
      <c r="O69" s="83">
        <v>2.3313999999999999</v>
      </c>
      <c r="P69" s="83">
        <f t="shared" si="8"/>
        <v>3</v>
      </c>
      <c r="Q69" s="84">
        <f t="shared" si="9"/>
        <v>6111.33</v>
      </c>
      <c r="R69" s="84">
        <v>0</v>
      </c>
      <c r="S69" s="83">
        <v>0</v>
      </c>
      <c r="T69" s="83">
        <f t="shared" si="10"/>
        <v>0</v>
      </c>
      <c r="U69" s="83">
        <f t="shared" si="11"/>
        <v>0</v>
      </c>
      <c r="V69" s="83">
        <v>0</v>
      </c>
      <c r="W69" s="83">
        <v>1</v>
      </c>
      <c r="X69" s="83">
        <f t="shared" si="12"/>
        <v>1</v>
      </c>
      <c r="Y69" s="84">
        <f t="shared" si="13"/>
        <v>740.87</v>
      </c>
      <c r="Z69" s="85">
        <f t="shared" si="14"/>
        <v>106949.26</v>
      </c>
      <c r="AA69" s="86">
        <v>63365</v>
      </c>
      <c r="AB69" s="87">
        <f t="shared" si="1"/>
        <v>0.31619999999999998</v>
      </c>
      <c r="AC69" s="84">
        <f t="shared" si="15"/>
        <v>2852.4</v>
      </c>
      <c r="AD69" s="88">
        <f t="shared" si="2"/>
        <v>2539.7674220639592</v>
      </c>
      <c r="AE69" s="89">
        <f t="shared" si="16"/>
        <v>46124.027422063955</v>
      </c>
      <c r="AF69" s="99">
        <v>50888</v>
      </c>
      <c r="AG69" s="88">
        <f t="shared" si="17"/>
        <v>50888</v>
      </c>
      <c r="AH69" s="91">
        <v>81997.149999999994</v>
      </c>
      <c r="AI69" s="92">
        <f t="shared" si="18"/>
        <v>97012.03</v>
      </c>
      <c r="AJ69" s="93">
        <f t="shared" si="19"/>
        <v>160377.03</v>
      </c>
      <c r="AK69" s="94"/>
      <c r="AL69" s="97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1:60" s="100" customFormat="1" ht="12.75" x14ac:dyDescent="0.2">
      <c r="A70" s="157">
        <v>149</v>
      </c>
      <c r="B70" s="158" t="s">
        <v>138</v>
      </c>
      <c r="C70" s="158" t="b">
        <f t="shared" si="3"/>
        <v>1</v>
      </c>
      <c r="D70" s="101">
        <v>149</v>
      </c>
      <c r="E70" s="98" t="s">
        <v>138</v>
      </c>
      <c r="F70" s="81">
        <v>455.43220000000002</v>
      </c>
      <c r="G70" s="82">
        <v>455.26480000000004</v>
      </c>
      <c r="H70" s="82">
        <f t="shared" si="4"/>
        <v>455.43220000000002</v>
      </c>
      <c r="I70" s="83">
        <f t="shared" si="5"/>
        <v>1724566.89</v>
      </c>
      <c r="J70" s="83">
        <v>29.2333</v>
      </c>
      <c r="K70" s="83">
        <v>31.761299999999999</v>
      </c>
      <c r="L70" s="83">
        <f t="shared" si="6"/>
        <v>31.761299999999999</v>
      </c>
      <c r="M70" s="83">
        <f t="shared" si="7"/>
        <v>60134.3</v>
      </c>
      <c r="N70" s="83">
        <v>91.406300000000002</v>
      </c>
      <c r="O70" s="83">
        <v>88.098399999999998</v>
      </c>
      <c r="P70" s="83">
        <f t="shared" si="8"/>
        <v>91.406300000000002</v>
      </c>
      <c r="Q70" s="84">
        <f t="shared" si="9"/>
        <v>186204.69</v>
      </c>
      <c r="R70" s="84">
        <v>0</v>
      </c>
      <c r="S70" s="83">
        <v>0.31679999999999997</v>
      </c>
      <c r="T70" s="83">
        <f t="shared" si="10"/>
        <v>0.31679999999999997</v>
      </c>
      <c r="U70" s="83">
        <f t="shared" si="11"/>
        <v>234.71</v>
      </c>
      <c r="V70" s="83">
        <v>4</v>
      </c>
      <c r="W70" s="83">
        <v>7</v>
      </c>
      <c r="X70" s="83">
        <f t="shared" si="12"/>
        <v>7</v>
      </c>
      <c r="Y70" s="84">
        <f t="shared" si="13"/>
        <v>5186.09</v>
      </c>
      <c r="Z70" s="85">
        <f t="shared" si="14"/>
        <v>1976326.68</v>
      </c>
      <c r="AA70" s="86">
        <v>723069</v>
      </c>
      <c r="AB70" s="87">
        <f t="shared" si="1"/>
        <v>6.9699999999999998E-2</v>
      </c>
      <c r="AC70" s="84">
        <f t="shared" si="15"/>
        <v>0</v>
      </c>
      <c r="AD70" s="88">
        <f t="shared" si="2"/>
        <v>0</v>
      </c>
      <c r="AE70" s="89">
        <f t="shared" si="16"/>
        <v>1253257.68</v>
      </c>
      <c r="AF70" s="99">
        <v>0</v>
      </c>
      <c r="AG70" s="88">
        <f t="shared" si="17"/>
        <v>0</v>
      </c>
      <c r="AH70" s="91">
        <v>1171306.75</v>
      </c>
      <c r="AI70" s="92">
        <f t="shared" si="18"/>
        <v>1253257.68</v>
      </c>
      <c r="AJ70" s="93">
        <f t="shared" si="19"/>
        <v>1976326.68</v>
      </c>
      <c r="AK70" s="94"/>
      <c r="AL70" s="97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1:60" s="100" customFormat="1" ht="12.75" x14ac:dyDescent="0.2">
      <c r="A71" s="157">
        <v>151</v>
      </c>
      <c r="B71" s="158" t="s">
        <v>139</v>
      </c>
      <c r="C71" s="158" t="b">
        <f t="shared" si="3"/>
        <v>1</v>
      </c>
      <c r="D71" s="101">
        <v>151</v>
      </c>
      <c r="E71" s="98" t="s">
        <v>139</v>
      </c>
      <c r="F71" s="81">
        <v>928.45669999999996</v>
      </c>
      <c r="G71" s="82">
        <v>902.51859999999999</v>
      </c>
      <c r="H71" s="82">
        <f t="shared" si="4"/>
        <v>928.45669999999996</v>
      </c>
      <c r="I71" s="83">
        <f t="shared" si="5"/>
        <v>3515749.85</v>
      </c>
      <c r="J71" s="83">
        <v>51.572200000000002</v>
      </c>
      <c r="K71" s="83">
        <v>54.386200000000002</v>
      </c>
      <c r="L71" s="83">
        <f t="shared" si="6"/>
        <v>54.386200000000002</v>
      </c>
      <c r="M71" s="83">
        <f t="shared" si="7"/>
        <v>102970.48</v>
      </c>
      <c r="N71" s="83">
        <v>123.8647</v>
      </c>
      <c r="O71" s="83">
        <v>124.0561</v>
      </c>
      <c r="P71" s="83">
        <f t="shared" si="8"/>
        <v>124.0561</v>
      </c>
      <c r="Q71" s="84">
        <f t="shared" si="9"/>
        <v>252715.92</v>
      </c>
      <c r="R71" s="84">
        <v>15.0059</v>
      </c>
      <c r="S71" s="83">
        <v>10.502800000000001</v>
      </c>
      <c r="T71" s="83">
        <f t="shared" si="10"/>
        <v>15.0059</v>
      </c>
      <c r="U71" s="83">
        <f t="shared" si="11"/>
        <v>11117.42</v>
      </c>
      <c r="V71" s="83">
        <v>10</v>
      </c>
      <c r="W71" s="83">
        <v>6</v>
      </c>
      <c r="X71" s="83">
        <f t="shared" si="12"/>
        <v>10</v>
      </c>
      <c r="Y71" s="84">
        <f t="shared" si="13"/>
        <v>7408.7</v>
      </c>
      <c r="Z71" s="85">
        <f t="shared" si="14"/>
        <v>3889962.37</v>
      </c>
      <c r="AA71" s="86">
        <v>2316107</v>
      </c>
      <c r="AB71" s="87">
        <f t="shared" si="1"/>
        <v>5.8599999999999999E-2</v>
      </c>
      <c r="AC71" s="84">
        <f t="shared" si="15"/>
        <v>0</v>
      </c>
      <c r="AD71" s="88">
        <f t="shared" si="2"/>
        <v>0</v>
      </c>
      <c r="AE71" s="89">
        <f t="shared" si="16"/>
        <v>1573855.37</v>
      </c>
      <c r="AF71" s="99">
        <v>12435</v>
      </c>
      <c r="AG71" s="88">
        <f t="shared" si="17"/>
        <v>12435</v>
      </c>
      <c r="AH71" s="91">
        <v>1399697.37</v>
      </c>
      <c r="AI71" s="92">
        <f t="shared" si="18"/>
        <v>1586290.37</v>
      </c>
      <c r="AJ71" s="93">
        <f t="shared" si="19"/>
        <v>3902397.37</v>
      </c>
      <c r="AK71" s="94"/>
      <c r="AL71" s="97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1:60" s="100" customFormat="1" ht="12.75" x14ac:dyDescent="0.2">
      <c r="A72" s="157">
        <v>153</v>
      </c>
      <c r="B72" s="158" t="s">
        <v>140</v>
      </c>
      <c r="C72" s="158" t="b">
        <f t="shared" si="3"/>
        <v>1</v>
      </c>
      <c r="D72" s="101">
        <v>153</v>
      </c>
      <c r="E72" s="98" t="s">
        <v>140</v>
      </c>
      <c r="F72" s="81">
        <v>345.96109999999999</v>
      </c>
      <c r="G72" s="82">
        <v>318.9991</v>
      </c>
      <c r="H72" s="82">
        <f t="shared" si="4"/>
        <v>345.96109999999999</v>
      </c>
      <c r="I72" s="83">
        <f t="shared" si="5"/>
        <v>1310037.06</v>
      </c>
      <c r="J72" s="83">
        <v>25.866700000000002</v>
      </c>
      <c r="K72" s="83">
        <v>15.695399999999999</v>
      </c>
      <c r="L72" s="83">
        <f t="shared" si="6"/>
        <v>25.866700000000002</v>
      </c>
      <c r="M72" s="83">
        <f t="shared" si="7"/>
        <v>48973.94</v>
      </c>
      <c r="N72" s="83">
        <v>46.6389</v>
      </c>
      <c r="O72" s="83">
        <v>51.946800000000003</v>
      </c>
      <c r="P72" s="83">
        <f t="shared" si="8"/>
        <v>51.946800000000003</v>
      </c>
      <c r="Q72" s="84">
        <f t="shared" si="9"/>
        <v>105821.35</v>
      </c>
      <c r="R72" s="84">
        <v>1</v>
      </c>
      <c r="S72" s="83">
        <v>0</v>
      </c>
      <c r="T72" s="83">
        <f t="shared" si="10"/>
        <v>1</v>
      </c>
      <c r="U72" s="83">
        <f t="shared" si="11"/>
        <v>740.87</v>
      </c>
      <c r="V72" s="83">
        <v>7.6555999999999997</v>
      </c>
      <c r="W72" s="83">
        <v>9</v>
      </c>
      <c r="X72" s="83">
        <f t="shared" si="12"/>
        <v>9</v>
      </c>
      <c r="Y72" s="84">
        <f t="shared" si="13"/>
        <v>6667.83</v>
      </c>
      <c r="Z72" s="85">
        <f t="shared" si="14"/>
        <v>1472241.0500000003</v>
      </c>
      <c r="AA72" s="86">
        <v>692796</v>
      </c>
      <c r="AB72" s="87">
        <f t="shared" ref="AB72:AB135" si="20">ROUND(IF(H72=0,0,L72/H72),4)</f>
        <v>7.4800000000000005E-2</v>
      </c>
      <c r="AC72" s="84">
        <f t="shared" si="15"/>
        <v>0</v>
      </c>
      <c r="AD72" s="88">
        <f t="shared" ref="AD72:AD135" si="21">(AC72/$AC$6)*$AC$5</f>
        <v>0</v>
      </c>
      <c r="AE72" s="89">
        <f t="shared" si="16"/>
        <v>779445.05000000028</v>
      </c>
      <c r="AF72" s="99">
        <v>0</v>
      </c>
      <c r="AG72" s="88">
        <f t="shared" si="17"/>
        <v>0</v>
      </c>
      <c r="AH72" s="91">
        <v>607328.98</v>
      </c>
      <c r="AI72" s="92">
        <f t="shared" si="18"/>
        <v>779445.05</v>
      </c>
      <c r="AJ72" s="93">
        <f t="shared" ref="AJ72:AJ135" si="22">AI72+AA72</f>
        <v>1472241.05</v>
      </c>
      <c r="AK72" s="94"/>
      <c r="AL72" s="97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</row>
    <row r="73" spans="1:60" s="100" customFormat="1" ht="12.75" x14ac:dyDescent="0.2">
      <c r="A73" s="157">
        <v>155</v>
      </c>
      <c r="B73" s="158" t="s">
        <v>141</v>
      </c>
      <c r="C73" s="158" t="b">
        <f t="shared" ref="C73:C136" si="23">B73=E73</f>
        <v>1</v>
      </c>
      <c r="D73" s="101">
        <v>155</v>
      </c>
      <c r="E73" s="98" t="s">
        <v>141</v>
      </c>
      <c r="F73" s="81">
        <v>27</v>
      </c>
      <c r="G73" s="82">
        <v>25.134499999999999</v>
      </c>
      <c r="H73" s="82">
        <f t="shared" ref="H73:H136" si="24">MAX(F73,G73)</f>
        <v>27</v>
      </c>
      <c r="I73" s="83">
        <f t="shared" ref="I73:I136" si="25">ROUND(H73*I$5,2)</f>
        <v>102239.82</v>
      </c>
      <c r="J73" s="83">
        <v>6</v>
      </c>
      <c r="K73" s="83">
        <v>6.8715000000000002</v>
      </c>
      <c r="L73" s="83">
        <f t="shared" ref="L73:L136" si="26">MAX(J73,K73)</f>
        <v>6.8715000000000002</v>
      </c>
      <c r="M73" s="83">
        <f t="shared" ref="M73:M136" si="27">ROUND(L73*$M$5,2)</f>
        <v>13009.95</v>
      </c>
      <c r="N73" s="83">
        <v>4</v>
      </c>
      <c r="O73" s="83">
        <v>3.1318999999999999</v>
      </c>
      <c r="P73" s="83">
        <f t="shared" ref="P73:P136" si="28">MAX(N73,O73)</f>
        <v>4</v>
      </c>
      <c r="Q73" s="84">
        <f t="shared" ref="Q73:Q136" si="29">ROUND(P73*$Q$5,2)</f>
        <v>8148.44</v>
      </c>
      <c r="R73" s="84">
        <v>0</v>
      </c>
      <c r="S73" s="83">
        <v>0</v>
      </c>
      <c r="T73" s="83">
        <f t="shared" ref="T73:T136" si="30">MAX(R73,S73)</f>
        <v>0</v>
      </c>
      <c r="U73" s="83">
        <f t="shared" ref="U73:U136" si="31">ROUND(T73*$U$5,2)</f>
        <v>0</v>
      </c>
      <c r="V73" s="83">
        <v>1</v>
      </c>
      <c r="W73" s="83">
        <v>0</v>
      </c>
      <c r="X73" s="83">
        <f t="shared" ref="X73:X136" si="32">MAX(V73,W73)</f>
        <v>1</v>
      </c>
      <c r="Y73" s="84">
        <f t="shared" ref="Y73:Y136" si="33">ROUND(X73*$Y$5,2)</f>
        <v>740.87</v>
      </c>
      <c r="Z73" s="85">
        <f t="shared" ref="Z73:Z136" si="34">I73+M73+Q73+U73+Y73</f>
        <v>124139.08</v>
      </c>
      <c r="AA73" s="86">
        <v>137664</v>
      </c>
      <c r="AB73" s="87">
        <f t="shared" si="20"/>
        <v>0.2545</v>
      </c>
      <c r="AC73" s="84">
        <f t="shared" ref="AC73:AC136" si="35">IF(AA73&gt;Z73,0,ROUND(IF(AB73&lt;0.12,0,IF(AB73&gt;0.48,L73*600,(L73*150)+((AB73-0.12)*100)*12.5*L73)),2))</f>
        <v>0</v>
      </c>
      <c r="AD73" s="88">
        <f t="shared" si="21"/>
        <v>0</v>
      </c>
      <c r="AE73" s="89">
        <f t="shared" ref="AE73:AE136" si="36">IF(Z73&gt;AA73,Z73-AA73+AD73,0)</f>
        <v>0</v>
      </c>
      <c r="AF73" s="99">
        <v>0</v>
      </c>
      <c r="AG73" s="88">
        <f t="shared" ref="AG73:AG136" si="37">IF(OR(H73=0,AA73&gt;Z73),0,ROUND(AF73,2))</f>
        <v>0</v>
      </c>
      <c r="AH73" s="91">
        <v>0</v>
      </c>
      <c r="AI73" s="92">
        <f t="shared" ref="AI73:AI136" si="38">ROUND(MAX((AE73+AG73),AH73),2)</f>
        <v>0</v>
      </c>
      <c r="AJ73" s="93">
        <f t="shared" si="22"/>
        <v>137664</v>
      </c>
      <c r="AK73" s="94"/>
      <c r="AL73" s="97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</row>
    <row r="74" spans="1:60" s="100" customFormat="1" ht="12.75" x14ac:dyDescent="0.2">
      <c r="A74" s="157">
        <v>159</v>
      </c>
      <c r="B74" s="158" t="s">
        <v>142</v>
      </c>
      <c r="C74" s="158" t="b">
        <f t="shared" si="23"/>
        <v>1</v>
      </c>
      <c r="D74" s="101">
        <v>159</v>
      </c>
      <c r="E74" s="98" t="s">
        <v>142</v>
      </c>
      <c r="F74" s="81">
        <v>26.5945</v>
      </c>
      <c r="G74" s="82">
        <v>26.994399999999999</v>
      </c>
      <c r="H74" s="82">
        <f t="shared" si="24"/>
        <v>26.994399999999999</v>
      </c>
      <c r="I74" s="83">
        <f t="shared" si="25"/>
        <v>102218.61</v>
      </c>
      <c r="J74" s="83">
        <v>5.7055999999999996</v>
      </c>
      <c r="K74" s="83">
        <v>4</v>
      </c>
      <c r="L74" s="83">
        <f t="shared" si="26"/>
        <v>5.7055999999999996</v>
      </c>
      <c r="M74" s="83">
        <f t="shared" si="27"/>
        <v>10802.53</v>
      </c>
      <c r="N74" s="83">
        <v>4.7055999999999996</v>
      </c>
      <c r="O74" s="83">
        <v>3.1111</v>
      </c>
      <c r="P74" s="83">
        <f t="shared" si="28"/>
        <v>4.7055999999999996</v>
      </c>
      <c r="Q74" s="84">
        <f t="shared" si="29"/>
        <v>9585.82</v>
      </c>
      <c r="R74" s="84">
        <v>0</v>
      </c>
      <c r="S74" s="83">
        <v>0</v>
      </c>
      <c r="T74" s="83">
        <f t="shared" si="30"/>
        <v>0</v>
      </c>
      <c r="U74" s="83">
        <f t="shared" si="31"/>
        <v>0</v>
      </c>
      <c r="V74" s="83">
        <v>0</v>
      </c>
      <c r="W74" s="83">
        <v>1</v>
      </c>
      <c r="X74" s="83">
        <f t="shared" si="32"/>
        <v>1</v>
      </c>
      <c r="Y74" s="84">
        <f t="shared" si="33"/>
        <v>740.87</v>
      </c>
      <c r="Z74" s="85">
        <f t="shared" si="34"/>
        <v>123347.82999999999</v>
      </c>
      <c r="AA74" s="86">
        <v>206754</v>
      </c>
      <c r="AB74" s="87">
        <f t="shared" si="20"/>
        <v>0.2114</v>
      </c>
      <c r="AC74" s="84">
        <f t="shared" si="35"/>
        <v>0</v>
      </c>
      <c r="AD74" s="88">
        <f t="shared" si="21"/>
        <v>0</v>
      </c>
      <c r="AE74" s="89">
        <f t="shared" si="36"/>
        <v>0</v>
      </c>
      <c r="AF74" s="99">
        <v>0</v>
      </c>
      <c r="AG74" s="88">
        <f t="shared" si="37"/>
        <v>0</v>
      </c>
      <c r="AH74" s="91">
        <v>0</v>
      </c>
      <c r="AI74" s="92">
        <f t="shared" si="38"/>
        <v>0</v>
      </c>
      <c r="AJ74" s="93">
        <f t="shared" si="22"/>
        <v>206754</v>
      </c>
      <c r="AK74" s="94"/>
      <c r="AL74" s="97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</row>
    <row r="75" spans="1:60" s="100" customFormat="1" ht="12.75" x14ac:dyDescent="0.2">
      <c r="A75" s="157">
        <v>161</v>
      </c>
      <c r="B75" s="158" t="s">
        <v>143</v>
      </c>
      <c r="C75" s="158" t="b">
        <f t="shared" si="23"/>
        <v>1</v>
      </c>
      <c r="D75" s="101">
        <v>161</v>
      </c>
      <c r="E75" s="98" t="s">
        <v>143</v>
      </c>
      <c r="F75" s="81">
        <v>192.12520000000001</v>
      </c>
      <c r="G75" s="82">
        <v>186.57819999999998</v>
      </c>
      <c r="H75" s="82">
        <f t="shared" si="24"/>
        <v>192.12520000000001</v>
      </c>
      <c r="I75" s="83">
        <f t="shared" si="25"/>
        <v>727512.81</v>
      </c>
      <c r="J75" s="83">
        <v>109.66240000000001</v>
      </c>
      <c r="K75" s="83">
        <v>91.338499999999996</v>
      </c>
      <c r="L75" s="83">
        <f t="shared" si="26"/>
        <v>109.66240000000001</v>
      </c>
      <c r="M75" s="83">
        <f t="shared" si="27"/>
        <v>207626.02</v>
      </c>
      <c r="N75" s="83">
        <v>25.482099999999999</v>
      </c>
      <c r="O75" s="83">
        <v>27.987200000000001</v>
      </c>
      <c r="P75" s="83">
        <f t="shared" si="28"/>
        <v>27.987200000000001</v>
      </c>
      <c r="Q75" s="84">
        <f t="shared" si="29"/>
        <v>57013</v>
      </c>
      <c r="R75" s="84">
        <v>1</v>
      </c>
      <c r="S75" s="83">
        <v>0</v>
      </c>
      <c r="T75" s="83">
        <f t="shared" si="30"/>
        <v>1</v>
      </c>
      <c r="U75" s="83">
        <f t="shared" si="31"/>
        <v>740.87</v>
      </c>
      <c r="V75" s="83">
        <v>2</v>
      </c>
      <c r="W75" s="83">
        <v>0.81079999999999997</v>
      </c>
      <c r="X75" s="83">
        <f t="shared" si="32"/>
        <v>2</v>
      </c>
      <c r="Y75" s="84">
        <f t="shared" si="33"/>
        <v>1481.74</v>
      </c>
      <c r="Z75" s="85">
        <f t="shared" si="34"/>
        <v>994374.44000000006</v>
      </c>
      <c r="AA75" s="86">
        <v>351838</v>
      </c>
      <c r="AB75" s="87">
        <f t="shared" si="20"/>
        <v>0.57079999999999997</v>
      </c>
      <c r="AC75" s="84">
        <f t="shared" si="35"/>
        <v>65797.440000000002</v>
      </c>
      <c r="AD75" s="88">
        <f t="shared" si="21"/>
        <v>58585.820560653505</v>
      </c>
      <c r="AE75" s="89">
        <f t="shared" si="36"/>
        <v>701122.26056065352</v>
      </c>
      <c r="AF75" s="99">
        <v>323629</v>
      </c>
      <c r="AG75" s="88">
        <f t="shared" si="37"/>
        <v>323629</v>
      </c>
      <c r="AH75" s="91">
        <v>865573.56</v>
      </c>
      <c r="AI75" s="92">
        <f t="shared" si="38"/>
        <v>1024751.26</v>
      </c>
      <c r="AJ75" s="93">
        <f t="shared" si="22"/>
        <v>1376589.26</v>
      </c>
      <c r="AK75" s="94"/>
      <c r="AL75" s="97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</row>
    <row r="76" spans="1:60" s="100" customFormat="1" ht="12.75" x14ac:dyDescent="0.2">
      <c r="A76" s="157">
        <v>162</v>
      </c>
      <c r="B76" s="158" t="s">
        <v>144</v>
      </c>
      <c r="C76" s="158" t="b">
        <f t="shared" si="23"/>
        <v>1</v>
      </c>
      <c r="D76" s="101">
        <v>162</v>
      </c>
      <c r="E76" s="98" t="s">
        <v>144</v>
      </c>
      <c r="F76" s="81">
        <v>10</v>
      </c>
      <c r="G76" s="82">
        <v>10</v>
      </c>
      <c r="H76" s="82">
        <f t="shared" si="24"/>
        <v>10</v>
      </c>
      <c r="I76" s="83">
        <f t="shared" si="25"/>
        <v>37866.6</v>
      </c>
      <c r="J76" s="83">
        <v>6</v>
      </c>
      <c r="K76" s="83">
        <v>6</v>
      </c>
      <c r="L76" s="83">
        <f t="shared" si="26"/>
        <v>6</v>
      </c>
      <c r="M76" s="83">
        <f t="shared" si="27"/>
        <v>11359.92</v>
      </c>
      <c r="N76" s="83">
        <v>1</v>
      </c>
      <c r="O76" s="83">
        <v>2</v>
      </c>
      <c r="P76" s="83">
        <f t="shared" si="28"/>
        <v>2</v>
      </c>
      <c r="Q76" s="84">
        <f t="shared" si="29"/>
        <v>4074.22</v>
      </c>
      <c r="R76" s="84">
        <v>0</v>
      </c>
      <c r="S76" s="83">
        <v>0</v>
      </c>
      <c r="T76" s="83">
        <f t="shared" si="30"/>
        <v>0</v>
      </c>
      <c r="U76" s="83">
        <f t="shared" si="31"/>
        <v>0</v>
      </c>
      <c r="V76" s="83">
        <v>0</v>
      </c>
      <c r="W76" s="83">
        <v>0</v>
      </c>
      <c r="X76" s="83">
        <f t="shared" si="32"/>
        <v>0</v>
      </c>
      <c r="Y76" s="84">
        <f t="shared" si="33"/>
        <v>0</v>
      </c>
      <c r="Z76" s="85">
        <f t="shared" si="34"/>
        <v>53300.74</v>
      </c>
      <c r="AA76" s="86">
        <v>30870</v>
      </c>
      <c r="AB76" s="87">
        <f t="shared" si="20"/>
        <v>0.6</v>
      </c>
      <c r="AC76" s="84">
        <f t="shared" si="35"/>
        <v>3600</v>
      </c>
      <c r="AD76" s="88">
        <f t="shared" si="21"/>
        <v>3205.4279622178706</v>
      </c>
      <c r="AE76" s="89">
        <f t="shared" si="36"/>
        <v>25636.167962217867</v>
      </c>
      <c r="AF76" s="99">
        <v>0</v>
      </c>
      <c r="AG76" s="88">
        <f t="shared" si="37"/>
        <v>0</v>
      </c>
      <c r="AH76" s="91">
        <v>19373.95</v>
      </c>
      <c r="AI76" s="92">
        <f t="shared" si="38"/>
        <v>25636.17</v>
      </c>
      <c r="AJ76" s="93">
        <f t="shared" si="22"/>
        <v>56506.17</v>
      </c>
      <c r="AK76" s="94"/>
      <c r="AL76" s="97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</row>
    <row r="77" spans="1:60" s="100" customFormat="1" ht="12.75" x14ac:dyDescent="0.2">
      <c r="A77" s="157">
        <v>163</v>
      </c>
      <c r="B77" s="158" t="s">
        <v>145</v>
      </c>
      <c r="C77" s="158" t="b">
        <f t="shared" si="23"/>
        <v>1</v>
      </c>
      <c r="D77" s="101">
        <v>163</v>
      </c>
      <c r="E77" s="98" t="s">
        <v>145</v>
      </c>
      <c r="F77" s="81">
        <v>430.33</v>
      </c>
      <c r="G77" s="82">
        <v>412.35509999999999</v>
      </c>
      <c r="H77" s="82">
        <f t="shared" si="24"/>
        <v>430.33</v>
      </c>
      <c r="I77" s="83">
        <f t="shared" si="25"/>
        <v>1629513.4</v>
      </c>
      <c r="J77" s="83">
        <v>119.9375</v>
      </c>
      <c r="K77" s="83">
        <v>121.259</v>
      </c>
      <c r="L77" s="83">
        <f t="shared" si="26"/>
        <v>121.259</v>
      </c>
      <c r="M77" s="83">
        <f t="shared" si="27"/>
        <v>229582.09</v>
      </c>
      <c r="N77" s="83">
        <v>101.4783</v>
      </c>
      <c r="O77" s="83">
        <v>95.290800000000004</v>
      </c>
      <c r="P77" s="83">
        <f t="shared" si="28"/>
        <v>101.4783</v>
      </c>
      <c r="Q77" s="84">
        <f t="shared" si="29"/>
        <v>206722.46</v>
      </c>
      <c r="R77" s="84">
        <v>7.7485999999999997</v>
      </c>
      <c r="S77" s="83">
        <v>10.5611</v>
      </c>
      <c r="T77" s="83">
        <f t="shared" si="30"/>
        <v>10.5611</v>
      </c>
      <c r="U77" s="83">
        <f t="shared" si="31"/>
        <v>7824.4</v>
      </c>
      <c r="V77" s="83">
        <v>5.9443999999999999</v>
      </c>
      <c r="W77" s="83">
        <v>1</v>
      </c>
      <c r="X77" s="83">
        <f t="shared" si="32"/>
        <v>5.9443999999999999</v>
      </c>
      <c r="Y77" s="84">
        <f t="shared" si="33"/>
        <v>4404.03</v>
      </c>
      <c r="Z77" s="85">
        <f t="shared" si="34"/>
        <v>2078046.38</v>
      </c>
      <c r="AA77" s="86">
        <v>1129811</v>
      </c>
      <c r="AB77" s="87">
        <f t="shared" si="20"/>
        <v>0.28179999999999999</v>
      </c>
      <c r="AC77" s="84">
        <f t="shared" si="35"/>
        <v>42713.48</v>
      </c>
      <c r="AD77" s="88">
        <f t="shared" si="21"/>
        <v>38031.939765453826</v>
      </c>
      <c r="AE77" s="89">
        <f t="shared" si="36"/>
        <v>986267.31976545369</v>
      </c>
      <c r="AF77" s="99">
        <v>58733</v>
      </c>
      <c r="AG77" s="88">
        <f t="shared" si="37"/>
        <v>58733</v>
      </c>
      <c r="AH77" s="91">
        <v>893152.85</v>
      </c>
      <c r="AI77" s="92">
        <f t="shared" si="38"/>
        <v>1045000.32</v>
      </c>
      <c r="AJ77" s="93">
        <f t="shared" si="22"/>
        <v>2174811.3199999998</v>
      </c>
      <c r="AK77" s="94"/>
      <c r="AL77" s="97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1:60" s="100" customFormat="1" ht="12.75" x14ac:dyDescent="0.2">
      <c r="A78" s="157">
        <v>165</v>
      </c>
      <c r="B78" s="158" t="s">
        <v>146</v>
      </c>
      <c r="C78" s="158" t="b">
        <f t="shared" si="23"/>
        <v>1</v>
      </c>
      <c r="D78" s="101">
        <v>165</v>
      </c>
      <c r="E78" s="98" t="s">
        <v>146</v>
      </c>
      <c r="F78" s="81">
        <v>889.76179999999999</v>
      </c>
      <c r="G78" s="82">
        <v>862.53099999999995</v>
      </c>
      <c r="H78" s="82">
        <f t="shared" si="24"/>
        <v>889.76179999999999</v>
      </c>
      <c r="I78" s="83">
        <f t="shared" si="25"/>
        <v>3369225.42</v>
      </c>
      <c r="J78" s="83">
        <v>174.81810000000002</v>
      </c>
      <c r="K78" s="83">
        <v>180.3151</v>
      </c>
      <c r="L78" s="83">
        <f t="shared" si="26"/>
        <v>180.3151</v>
      </c>
      <c r="M78" s="83">
        <f t="shared" si="27"/>
        <v>341394.19</v>
      </c>
      <c r="N78" s="83">
        <v>147.58930000000001</v>
      </c>
      <c r="O78" s="83">
        <v>150.92609999999999</v>
      </c>
      <c r="P78" s="83">
        <f t="shared" si="28"/>
        <v>150.92609999999999</v>
      </c>
      <c r="Q78" s="84">
        <f t="shared" si="29"/>
        <v>307453.07</v>
      </c>
      <c r="R78" s="84">
        <v>7</v>
      </c>
      <c r="S78" s="83">
        <v>3.3860000000000001</v>
      </c>
      <c r="T78" s="83">
        <f t="shared" si="30"/>
        <v>7</v>
      </c>
      <c r="U78" s="83">
        <f t="shared" si="31"/>
        <v>5186.09</v>
      </c>
      <c r="V78" s="83">
        <v>19</v>
      </c>
      <c r="W78" s="83">
        <v>17</v>
      </c>
      <c r="X78" s="83">
        <f t="shared" si="32"/>
        <v>19</v>
      </c>
      <c r="Y78" s="84">
        <f t="shared" si="33"/>
        <v>14076.53</v>
      </c>
      <c r="Z78" s="85">
        <f t="shared" si="34"/>
        <v>4037335.2999999993</v>
      </c>
      <c r="AA78" s="86">
        <v>1734144</v>
      </c>
      <c r="AB78" s="87">
        <f t="shared" si="20"/>
        <v>0.20269999999999999</v>
      </c>
      <c r="AC78" s="84">
        <f t="shared" si="35"/>
        <v>45687.34</v>
      </c>
      <c r="AD78" s="88">
        <f t="shared" si="21"/>
        <v>40679.854765376382</v>
      </c>
      <c r="AE78" s="89">
        <f t="shared" si="36"/>
        <v>2343871.1547653759</v>
      </c>
      <c r="AF78" s="99">
        <v>866394</v>
      </c>
      <c r="AG78" s="88">
        <f t="shared" si="37"/>
        <v>866394</v>
      </c>
      <c r="AH78" s="91">
        <v>2902797.3</v>
      </c>
      <c r="AI78" s="92">
        <f t="shared" si="38"/>
        <v>3210265.15</v>
      </c>
      <c r="AJ78" s="93">
        <f t="shared" si="22"/>
        <v>4944409.1500000004</v>
      </c>
      <c r="AK78" s="94"/>
      <c r="AL78" s="97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1:60" s="100" customFormat="1" ht="12.75" x14ac:dyDescent="0.2">
      <c r="A79" s="157">
        <v>167</v>
      </c>
      <c r="B79" s="158" t="s">
        <v>147</v>
      </c>
      <c r="C79" s="158" t="b">
        <f t="shared" si="23"/>
        <v>1</v>
      </c>
      <c r="D79" s="101">
        <v>167</v>
      </c>
      <c r="E79" s="98" t="s">
        <v>147</v>
      </c>
      <c r="F79" s="81">
        <v>559.67909999999995</v>
      </c>
      <c r="G79" s="82">
        <v>540.15640000000008</v>
      </c>
      <c r="H79" s="82">
        <f t="shared" si="24"/>
        <v>559.67909999999995</v>
      </c>
      <c r="I79" s="83">
        <f t="shared" si="25"/>
        <v>2119314.46</v>
      </c>
      <c r="J79" s="83">
        <v>98.282799999999995</v>
      </c>
      <c r="K79" s="83">
        <v>101.7419</v>
      </c>
      <c r="L79" s="83">
        <f t="shared" si="26"/>
        <v>101.7419</v>
      </c>
      <c r="M79" s="83">
        <f t="shared" si="27"/>
        <v>192629.97</v>
      </c>
      <c r="N79" s="83">
        <v>83.232500000000002</v>
      </c>
      <c r="O79" s="83">
        <v>90.196700000000007</v>
      </c>
      <c r="P79" s="83">
        <f t="shared" si="28"/>
        <v>90.196700000000007</v>
      </c>
      <c r="Q79" s="84">
        <f t="shared" si="29"/>
        <v>183740.6</v>
      </c>
      <c r="R79" s="84">
        <v>0.27750000000000002</v>
      </c>
      <c r="S79" s="83">
        <v>2</v>
      </c>
      <c r="T79" s="83">
        <f t="shared" si="30"/>
        <v>2</v>
      </c>
      <c r="U79" s="83">
        <f t="shared" si="31"/>
        <v>1481.74</v>
      </c>
      <c r="V79" s="83">
        <v>6</v>
      </c>
      <c r="W79" s="83">
        <v>17</v>
      </c>
      <c r="X79" s="83">
        <f t="shared" si="32"/>
        <v>17</v>
      </c>
      <c r="Y79" s="84">
        <f t="shared" si="33"/>
        <v>12594.79</v>
      </c>
      <c r="Z79" s="85">
        <f t="shared" si="34"/>
        <v>2509761.5600000005</v>
      </c>
      <c r="AA79" s="86">
        <v>924943</v>
      </c>
      <c r="AB79" s="87">
        <f t="shared" si="20"/>
        <v>0.18179999999999999</v>
      </c>
      <c r="AC79" s="84">
        <f t="shared" si="35"/>
        <v>23120.85</v>
      </c>
      <c r="AD79" s="88">
        <f t="shared" si="21"/>
        <v>20586.727527845844</v>
      </c>
      <c r="AE79" s="89">
        <f t="shared" si="36"/>
        <v>1605405.2875278464</v>
      </c>
      <c r="AF79" s="99">
        <v>955543</v>
      </c>
      <c r="AG79" s="88">
        <f t="shared" si="37"/>
        <v>955543</v>
      </c>
      <c r="AH79" s="91">
        <v>2268730.5299999998</v>
      </c>
      <c r="AI79" s="92">
        <f t="shared" si="38"/>
        <v>2560948.29</v>
      </c>
      <c r="AJ79" s="93">
        <f t="shared" si="22"/>
        <v>3485891.29</v>
      </c>
      <c r="AK79" s="94"/>
      <c r="AL79" s="97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1:60" s="100" customFormat="1" ht="12.75" x14ac:dyDescent="0.2">
      <c r="A80" s="157">
        <v>171</v>
      </c>
      <c r="B80" s="158" t="s">
        <v>148</v>
      </c>
      <c r="C80" s="158" t="b">
        <f t="shared" si="23"/>
        <v>1</v>
      </c>
      <c r="D80" s="101">
        <v>171</v>
      </c>
      <c r="E80" s="98" t="s">
        <v>148</v>
      </c>
      <c r="F80" s="81">
        <v>17</v>
      </c>
      <c r="G80" s="82">
        <v>17.553699999999999</v>
      </c>
      <c r="H80" s="82">
        <f t="shared" si="24"/>
        <v>17.553699999999999</v>
      </c>
      <c r="I80" s="83">
        <f t="shared" si="25"/>
        <v>66469.89</v>
      </c>
      <c r="J80" s="83">
        <v>3</v>
      </c>
      <c r="K80" s="83">
        <v>3.661</v>
      </c>
      <c r="L80" s="83">
        <f t="shared" si="26"/>
        <v>3.661</v>
      </c>
      <c r="M80" s="83">
        <f t="shared" si="27"/>
        <v>6931.44</v>
      </c>
      <c r="N80" s="83">
        <v>0</v>
      </c>
      <c r="O80" s="83">
        <v>0.36720000000000003</v>
      </c>
      <c r="P80" s="83">
        <f t="shared" si="28"/>
        <v>0.36720000000000003</v>
      </c>
      <c r="Q80" s="84">
        <f t="shared" si="29"/>
        <v>748.03</v>
      </c>
      <c r="R80" s="84">
        <v>0</v>
      </c>
      <c r="S80" s="83">
        <v>0</v>
      </c>
      <c r="T80" s="83">
        <f t="shared" si="30"/>
        <v>0</v>
      </c>
      <c r="U80" s="83">
        <f t="shared" si="31"/>
        <v>0</v>
      </c>
      <c r="V80" s="83">
        <v>2</v>
      </c>
      <c r="W80" s="83">
        <v>0</v>
      </c>
      <c r="X80" s="83">
        <f t="shared" si="32"/>
        <v>2</v>
      </c>
      <c r="Y80" s="84">
        <f t="shared" si="33"/>
        <v>1481.74</v>
      </c>
      <c r="Z80" s="85">
        <f t="shared" si="34"/>
        <v>75631.100000000006</v>
      </c>
      <c r="AA80" s="86">
        <v>145440</v>
      </c>
      <c r="AB80" s="87">
        <f t="shared" si="20"/>
        <v>0.20860000000000001</v>
      </c>
      <c r="AC80" s="84">
        <f t="shared" si="35"/>
        <v>0</v>
      </c>
      <c r="AD80" s="88">
        <f t="shared" si="21"/>
        <v>0</v>
      </c>
      <c r="AE80" s="89">
        <f t="shared" si="36"/>
        <v>0</v>
      </c>
      <c r="AF80" s="99">
        <v>14426</v>
      </c>
      <c r="AG80" s="88">
        <f t="shared" si="37"/>
        <v>0</v>
      </c>
      <c r="AH80" s="91">
        <v>0</v>
      </c>
      <c r="AI80" s="92">
        <f t="shared" si="38"/>
        <v>0</v>
      </c>
      <c r="AJ80" s="93">
        <f t="shared" si="22"/>
        <v>145440</v>
      </c>
      <c r="AK80" s="94"/>
      <c r="AL80" s="97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1:60" s="100" customFormat="1" ht="12.75" x14ac:dyDescent="0.2">
      <c r="A81" s="157">
        <v>173</v>
      </c>
      <c r="B81" s="158" t="s">
        <v>149</v>
      </c>
      <c r="C81" s="158" t="b">
        <f t="shared" si="23"/>
        <v>1</v>
      </c>
      <c r="D81" s="101">
        <v>173</v>
      </c>
      <c r="E81" s="98" t="s">
        <v>149</v>
      </c>
      <c r="F81" s="81">
        <v>2027.6073999999999</v>
      </c>
      <c r="G81" s="82">
        <v>1918.1776</v>
      </c>
      <c r="H81" s="82">
        <f t="shared" si="24"/>
        <v>2027.6073999999999</v>
      </c>
      <c r="I81" s="83">
        <f t="shared" si="25"/>
        <v>7677859.8399999999</v>
      </c>
      <c r="J81" s="83">
        <v>263.74090000000001</v>
      </c>
      <c r="K81" s="83">
        <v>172.41290000000001</v>
      </c>
      <c r="L81" s="83">
        <f t="shared" si="26"/>
        <v>263.74090000000001</v>
      </c>
      <c r="M81" s="83">
        <f t="shared" si="27"/>
        <v>499345.91999999998</v>
      </c>
      <c r="N81" s="83">
        <v>295.34589999999997</v>
      </c>
      <c r="O81" s="83">
        <v>314.20609999999999</v>
      </c>
      <c r="P81" s="83">
        <f t="shared" si="28"/>
        <v>314.20609999999999</v>
      </c>
      <c r="Q81" s="84">
        <f t="shared" si="29"/>
        <v>640072.39</v>
      </c>
      <c r="R81" s="84">
        <v>25.822199999999999</v>
      </c>
      <c r="S81" s="83">
        <v>22.787400000000002</v>
      </c>
      <c r="T81" s="83">
        <f t="shared" si="30"/>
        <v>25.822199999999999</v>
      </c>
      <c r="U81" s="83">
        <f t="shared" si="31"/>
        <v>19130.89</v>
      </c>
      <c r="V81" s="83">
        <v>23.127800000000001</v>
      </c>
      <c r="W81" s="83">
        <v>38</v>
      </c>
      <c r="X81" s="83">
        <f t="shared" si="32"/>
        <v>38</v>
      </c>
      <c r="Y81" s="84">
        <f t="shared" si="33"/>
        <v>28153.06</v>
      </c>
      <c r="Z81" s="85">
        <f t="shared" si="34"/>
        <v>8864562.1000000015</v>
      </c>
      <c r="AA81" s="86">
        <v>4333654</v>
      </c>
      <c r="AB81" s="87">
        <f t="shared" si="20"/>
        <v>0.13009999999999999</v>
      </c>
      <c r="AC81" s="84">
        <f t="shared" si="35"/>
        <v>42890.86</v>
      </c>
      <c r="AD81" s="88">
        <f t="shared" si="21"/>
        <v>38189.878324325553</v>
      </c>
      <c r="AE81" s="89">
        <f t="shared" si="36"/>
        <v>4569097.9783243267</v>
      </c>
      <c r="AF81" s="99">
        <v>0</v>
      </c>
      <c r="AG81" s="88">
        <f t="shared" si="37"/>
        <v>0</v>
      </c>
      <c r="AH81" s="91">
        <v>3684039.25</v>
      </c>
      <c r="AI81" s="92">
        <f t="shared" si="38"/>
        <v>4569097.9800000004</v>
      </c>
      <c r="AJ81" s="93">
        <f t="shared" si="22"/>
        <v>8902751.9800000004</v>
      </c>
      <c r="AK81" s="94"/>
      <c r="AL81" s="97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1:60" s="100" customFormat="1" ht="12.75" x14ac:dyDescent="0.2">
      <c r="A82" s="157">
        <v>175</v>
      </c>
      <c r="B82" s="158" t="s">
        <v>150</v>
      </c>
      <c r="C82" s="158" t="b">
        <f t="shared" si="23"/>
        <v>1</v>
      </c>
      <c r="D82" s="101">
        <v>175</v>
      </c>
      <c r="E82" s="98" t="s">
        <v>150</v>
      </c>
      <c r="F82" s="81">
        <v>790.44380000000001</v>
      </c>
      <c r="G82" s="82">
        <v>759.20929999999998</v>
      </c>
      <c r="H82" s="82">
        <f t="shared" si="24"/>
        <v>790.44380000000001</v>
      </c>
      <c r="I82" s="83">
        <f t="shared" si="25"/>
        <v>2993141.92</v>
      </c>
      <c r="J82" s="83">
        <v>413.97130000000004</v>
      </c>
      <c r="K82" s="83">
        <v>298.65089999999998</v>
      </c>
      <c r="L82" s="83">
        <f t="shared" si="26"/>
        <v>413.97130000000004</v>
      </c>
      <c r="M82" s="83">
        <f t="shared" si="27"/>
        <v>783780.14</v>
      </c>
      <c r="N82" s="83">
        <v>172.10140000000001</v>
      </c>
      <c r="O82" s="83">
        <v>189.78530000000001</v>
      </c>
      <c r="P82" s="83">
        <f t="shared" si="28"/>
        <v>189.78530000000001</v>
      </c>
      <c r="Q82" s="84">
        <f t="shared" si="29"/>
        <v>386613.53</v>
      </c>
      <c r="R82" s="84">
        <v>2</v>
      </c>
      <c r="S82" s="83">
        <v>1</v>
      </c>
      <c r="T82" s="83">
        <f t="shared" si="30"/>
        <v>2</v>
      </c>
      <c r="U82" s="83">
        <f t="shared" si="31"/>
        <v>1481.74</v>
      </c>
      <c r="V82" s="83">
        <v>10</v>
      </c>
      <c r="W82" s="83">
        <v>15</v>
      </c>
      <c r="X82" s="83">
        <f t="shared" si="32"/>
        <v>15</v>
      </c>
      <c r="Y82" s="84">
        <f t="shared" si="33"/>
        <v>11113.05</v>
      </c>
      <c r="Z82" s="85">
        <f t="shared" si="34"/>
        <v>4176130.38</v>
      </c>
      <c r="AA82" s="86">
        <v>1016448</v>
      </c>
      <c r="AB82" s="87">
        <f t="shared" si="20"/>
        <v>0.52370000000000005</v>
      </c>
      <c r="AC82" s="84">
        <f t="shared" si="35"/>
        <v>248382.78</v>
      </c>
      <c r="AD82" s="88">
        <f t="shared" si="21"/>
        <v>221159.19676261378</v>
      </c>
      <c r="AE82" s="89">
        <f t="shared" si="36"/>
        <v>3380841.5767626138</v>
      </c>
      <c r="AF82" s="99">
        <v>2914592</v>
      </c>
      <c r="AG82" s="88">
        <f t="shared" si="37"/>
        <v>2914592</v>
      </c>
      <c r="AH82" s="91">
        <v>5325314.5999999996</v>
      </c>
      <c r="AI82" s="92">
        <f t="shared" si="38"/>
        <v>6295433.5800000001</v>
      </c>
      <c r="AJ82" s="93">
        <f t="shared" si="22"/>
        <v>7311881.5800000001</v>
      </c>
      <c r="AK82" s="94"/>
      <c r="AL82" s="97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1:60" s="100" customFormat="1" ht="12.75" x14ac:dyDescent="0.2">
      <c r="A83" s="157">
        <v>177</v>
      </c>
      <c r="B83" s="158" t="s">
        <v>151</v>
      </c>
      <c r="C83" s="158" t="b">
        <f t="shared" si="23"/>
        <v>1</v>
      </c>
      <c r="D83" s="101">
        <v>177</v>
      </c>
      <c r="E83" s="98" t="s">
        <v>151</v>
      </c>
      <c r="F83" s="81">
        <v>225.6284</v>
      </c>
      <c r="G83" s="82">
        <v>219.3477</v>
      </c>
      <c r="H83" s="82">
        <f t="shared" si="24"/>
        <v>225.6284</v>
      </c>
      <c r="I83" s="83">
        <f t="shared" si="25"/>
        <v>854378.04</v>
      </c>
      <c r="J83" s="83">
        <v>86.038700000000006</v>
      </c>
      <c r="K83" s="83">
        <v>53.564100000000003</v>
      </c>
      <c r="L83" s="83">
        <f t="shared" si="26"/>
        <v>86.038700000000006</v>
      </c>
      <c r="M83" s="83">
        <f t="shared" si="27"/>
        <v>162898.79</v>
      </c>
      <c r="N83" s="83">
        <v>44.456899999999997</v>
      </c>
      <c r="O83" s="83">
        <v>48.0107</v>
      </c>
      <c r="P83" s="83">
        <f t="shared" si="28"/>
        <v>48.0107</v>
      </c>
      <c r="Q83" s="84">
        <f t="shared" si="29"/>
        <v>97803.08</v>
      </c>
      <c r="R83" s="84">
        <v>2</v>
      </c>
      <c r="S83" s="83">
        <v>1</v>
      </c>
      <c r="T83" s="83">
        <f t="shared" si="30"/>
        <v>2</v>
      </c>
      <c r="U83" s="83">
        <f t="shared" si="31"/>
        <v>1481.74</v>
      </c>
      <c r="V83" s="83">
        <v>5</v>
      </c>
      <c r="W83" s="83">
        <v>5</v>
      </c>
      <c r="X83" s="83">
        <f t="shared" si="32"/>
        <v>5</v>
      </c>
      <c r="Y83" s="84">
        <f t="shared" si="33"/>
        <v>3704.35</v>
      </c>
      <c r="Z83" s="85">
        <f t="shared" si="34"/>
        <v>1120266.0000000002</v>
      </c>
      <c r="AA83" s="86">
        <v>471552</v>
      </c>
      <c r="AB83" s="87">
        <f t="shared" si="20"/>
        <v>0.38129999999999997</v>
      </c>
      <c r="AC83" s="84">
        <f t="shared" si="35"/>
        <v>41008.199999999997</v>
      </c>
      <c r="AD83" s="88">
        <f t="shared" si="21"/>
        <v>36513.56415561746</v>
      </c>
      <c r="AE83" s="89">
        <f t="shared" si="36"/>
        <v>685227.56415561773</v>
      </c>
      <c r="AF83" s="99">
        <v>208236</v>
      </c>
      <c r="AG83" s="88">
        <f t="shared" si="37"/>
        <v>208236</v>
      </c>
      <c r="AH83" s="91">
        <v>678320.91</v>
      </c>
      <c r="AI83" s="92">
        <f t="shared" si="38"/>
        <v>893463.56</v>
      </c>
      <c r="AJ83" s="93">
        <f t="shared" si="22"/>
        <v>1365015.56</v>
      </c>
      <c r="AK83" s="94"/>
      <c r="AL83" s="97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1:60" s="100" customFormat="1" ht="12.75" x14ac:dyDescent="0.2">
      <c r="A84" s="157">
        <v>179</v>
      </c>
      <c r="B84" s="158" t="s">
        <v>152</v>
      </c>
      <c r="C84" s="158" t="b">
        <f t="shared" si="23"/>
        <v>1</v>
      </c>
      <c r="D84" s="101">
        <v>179</v>
      </c>
      <c r="E84" s="98" t="s">
        <v>152</v>
      </c>
      <c r="F84" s="81">
        <v>168.4804</v>
      </c>
      <c r="G84" s="82">
        <v>163.88069999999999</v>
      </c>
      <c r="H84" s="82">
        <f t="shared" si="24"/>
        <v>168.4804</v>
      </c>
      <c r="I84" s="83">
        <f t="shared" si="25"/>
        <v>637977.99</v>
      </c>
      <c r="J84" s="83">
        <v>34.415599999999998</v>
      </c>
      <c r="K84" s="83">
        <v>36.1648</v>
      </c>
      <c r="L84" s="83">
        <f t="shared" si="26"/>
        <v>36.1648</v>
      </c>
      <c r="M84" s="83">
        <f t="shared" si="27"/>
        <v>68471.539999999994</v>
      </c>
      <c r="N84" s="83">
        <v>26.283100000000001</v>
      </c>
      <c r="O84" s="83">
        <v>21.301200000000001</v>
      </c>
      <c r="P84" s="83">
        <f t="shared" si="28"/>
        <v>26.283100000000001</v>
      </c>
      <c r="Q84" s="84">
        <f t="shared" si="29"/>
        <v>53541.57</v>
      </c>
      <c r="R84" s="84">
        <v>1</v>
      </c>
      <c r="S84" s="83">
        <v>0</v>
      </c>
      <c r="T84" s="83">
        <f t="shared" si="30"/>
        <v>1</v>
      </c>
      <c r="U84" s="83">
        <f t="shared" si="31"/>
        <v>740.87</v>
      </c>
      <c r="V84" s="83">
        <v>5</v>
      </c>
      <c r="W84" s="83">
        <v>3</v>
      </c>
      <c r="X84" s="83">
        <f t="shared" si="32"/>
        <v>5</v>
      </c>
      <c r="Y84" s="84">
        <f t="shared" si="33"/>
        <v>3704.35</v>
      </c>
      <c r="Z84" s="85">
        <f t="shared" si="34"/>
        <v>764436.32</v>
      </c>
      <c r="AA84" s="86">
        <v>396907</v>
      </c>
      <c r="AB84" s="87">
        <f t="shared" si="20"/>
        <v>0.2147</v>
      </c>
      <c r="AC84" s="84">
        <f t="shared" si="35"/>
        <v>9705.73</v>
      </c>
      <c r="AD84" s="88">
        <f t="shared" si="21"/>
        <v>8641.9495377046806</v>
      </c>
      <c r="AE84" s="89">
        <f t="shared" si="36"/>
        <v>376171.26953770465</v>
      </c>
      <c r="AF84" s="99">
        <v>173610</v>
      </c>
      <c r="AG84" s="88">
        <f t="shared" si="37"/>
        <v>173610</v>
      </c>
      <c r="AH84" s="91">
        <v>502219.08</v>
      </c>
      <c r="AI84" s="92">
        <f t="shared" si="38"/>
        <v>549781.27</v>
      </c>
      <c r="AJ84" s="93">
        <f t="shared" si="22"/>
        <v>946688.27</v>
      </c>
      <c r="AK84" s="94"/>
      <c r="AL84" s="97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1:60" s="100" customFormat="1" ht="12.75" x14ac:dyDescent="0.2">
      <c r="A85" s="157">
        <v>183</v>
      </c>
      <c r="B85" s="159" t="s">
        <v>153</v>
      </c>
      <c r="C85" s="160" t="b">
        <f t="shared" si="23"/>
        <v>1</v>
      </c>
      <c r="D85" s="101">
        <v>183</v>
      </c>
      <c r="E85" s="98" t="s">
        <v>153</v>
      </c>
      <c r="F85" s="81">
        <v>104.0712</v>
      </c>
      <c r="G85" s="82">
        <v>101.8327</v>
      </c>
      <c r="H85" s="82">
        <f t="shared" si="24"/>
        <v>104.0712</v>
      </c>
      <c r="I85" s="83">
        <f t="shared" si="25"/>
        <v>394082.25</v>
      </c>
      <c r="J85" s="83">
        <v>26.453800000000001</v>
      </c>
      <c r="K85" s="83">
        <v>20</v>
      </c>
      <c r="L85" s="83">
        <f t="shared" si="26"/>
        <v>26.453800000000001</v>
      </c>
      <c r="M85" s="83">
        <f t="shared" si="27"/>
        <v>50085.51</v>
      </c>
      <c r="N85" s="83">
        <v>9.6938999999999993</v>
      </c>
      <c r="O85" s="83">
        <v>10</v>
      </c>
      <c r="P85" s="83">
        <f t="shared" si="28"/>
        <v>10</v>
      </c>
      <c r="Q85" s="84">
        <f t="shared" si="29"/>
        <v>20371.099999999999</v>
      </c>
      <c r="R85" s="84">
        <v>1</v>
      </c>
      <c r="S85" s="83">
        <v>1</v>
      </c>
      <c r="T85" s="83">
        <f t="shared" si="30"/>
        <v>1</v>
      </c>
      <c r="U85" s="83">
        <f t="shared" si="31"/>
        <v>740.87</v>
      </c>
      <c r="V85" s="83">
        <v>0</v>
      </c>
      <c r="W85" s="83">
        <v>1</v>
      </c>
      <c r="X85" s="83">
        <f t="shared" si="32"/>
        <v>1</v>
      </c>
      <c r="Y85" s="84">
        <f t="shared" si="33"/>
        <v>740.87</v>
      </c>
      <c r="Z85" s="85">
        <f t="shared" si="34"/>
        <v>466020.6</v>
      </c>
      <c r="AA85" s="86">
        <v>595288</v>
      </c>
      <c r="AB85" s="87">
        <f t="shared" si="20"/>
        <v>0.25419999999999998</v>
      </c>
      <c r="AC85" s="84">
        <f t="shared" si="35"/>
        <v>0</v>
      </c>
      <c r="AD85" s="88">
        <f t="shared" si="21"/>
        <v>0</v>
      </c>
      <c r="AE85" s="89">
        <f t="shared" si="36"/>
        <v>0</v>
      </c>
      <c r="AF85" s="99">
        <v>0</v>
      </c>
      <c r="AG85" s="88">
        <f t="shared" si="37"/>
        <v>0</v>
      </c>
      <c r="AH85" s="91">
        <v>0</v>
      </c>
      <c r="AI85" s="92">
        <f t="shared" si="38"/>
        <v>0</v>
      </c>
      <c r="AJ85" s="93">
        <f t="shared" si="22"/>
        <v>595288</v>
      </c>
      <c r="AK85" s="94"/>
      <c r="AL85" s="97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1:60" s="100" customFormat="1" ht="12.75" x14ac:dyDescent="0.2">
      <c r="A86" s="157">
        <v>185</v>
      </c>
      <c r="B86" s="158" t="s">
        <v>154</v>
      </c>
      <c r="C86" s="158" t="b">
        <f t="shared" si="23"/>
        <v>1</v>
      </c>
      <c r="D86" s="101">
        <v>185</v>
      </c>
      <c r="E86" s="98" t="s">
        <v>154</v>
      </c>
      <c r="F86" s="81">
        <v>924.28139999999996</v>
      </c>
      <c r="G86" s="82">
        <v>897.87020000000007</v>
      </c>
      <c r="H86" s="82">
        <f t="shared" si="24"/>
        <v>924.28139999999996</v>
      </c>
      <c r="I86" s="83">
        <f t="shared" si="25"/>
        <v>3499939.41</v>
      </c>
      <c r="J86" s="83">
        <v>602.0354000000001</v>
      </c>
      <c r="K86" s="83">
        <v>435.79129999999998</v>
      </c>
      <c r="L86" s="83">
        <f t="shared" si="26"/>
        <v>602.0354000000001</v>
      </c>
      <c r="M86" s="83">
        <f t="shared" si="27"/>
        <v>1139845.6599999999</v>
      </c>
      <c r="N86" s="83">
        <v>209.63829999999999</v>
      </c>
      <c r="O86" s="83">
        <v>221.99160000000001</v>
      </c>
      <c r="P86" s="83">
        <f t="shared" si="28"/>
        <v>221.99160000000001</v>
      </c>
      <c r="Q86" s="84">
        <f t="shared" si="29"/>
        <v>452221.31</v>
      </c>
      <c r="R86" s="84">
        <v>2</v>
      </c>
      <c r="S86" s="83">
        <v>3</v>
      </c>
      <c r="T86" s="83">
        <f t="shared" si="30"/>
        <v>3</v>
      </c>
      <c r="U86" s="83">
        <f t="shared" si="31"/>
        <v>2222.61</v>
      </c>
      <c r="V86" s="83">
        <v>10.44</v>
      </c>
      <c r="W86" s="83">
        <v>12.9611</v>
      </c>
      <c r="X86" s="83">
        <f t="shared" si="32"/>
        <v>12.9611</v>
      </c>
      <c r="Y86" s="84">
        <f t="shared" si="33"/>
        <v>9602.49</v>
      </c>
      <c r="Z86" s="85">
        <f t="shared" si="34"/>
        <v>5103831.4800000004</v>
      </c>
      <c r="AA86" s="86">
        <v>1190971</v>
      </c>
      <c r="AB86" s="87">
        <f t="shared" si="20"/>
        <v>0.65139999999999998</v>
      </c>
      <c r="AC86" s="84">
        <f t="shared" si="35"/>
        <v>361221.24</v>
      </c>
      <c r="AD86" s="88">
        <f t="shared" si="21"/>
        <v>321630.18423417007</v>
      </c>
      <c r="AE86" s="89">
        <f t="shared" si="36"/>
        <v>4234490.6642341707</v>
      </c>
      <c r="AF86" s="99">
        <v>4034992</v>
      </c>
      <c r="AG86" s="88">
        <f t="shared" si="37"/>
        <v>4034992</v>
      </c>
      <c r="AH86" s="91">
        <v>7007821.7800000003</v>
      </c>
      <c r="AI86" s="92">
        <f t="shared" si="38"/>
        <v>8269482.6600000001</v>
      </c>
      <c r="AJ86" s="93">
        <f t="shared" si="22"/>
        <v>9460453.6600000001</v>
      </c>
      <c r="AK86" s="94"/>
      <c r="AL86" s="97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1:60" s="100" customFormat="1" ht="12.75" x14ac:dyDescent="0.2">
      <c r="A87" s="157">
        <v>187</v>
      </c>
      <c r="B87" s="158" t="s">
        <v>155</v>
      </c>
      <c r="C87" s="158" t="b">
        <f t="shared" si="23"/>
        <v>1</v>
      </c>
      <c r="D87" s="101">
        <v>187</v>
      </c>
      <c r="E87" s="98" t="s">
        <v>155</v>
      </c>
      <c r="F87" s="81">
        <v>94.92649999999999</v>
      </c>
      <c r="G87" s="82">
        <v>92.392200000000003</v>
      </c>
      <c r="H87" s="82">
        <f t="shared" si="24"/>
        <v>94.92649999999999</v>
      </c>
      <c r="I87" s="83">
        <f t="shared" si="25"/>
        <v>359454.38</v>
      </c>
      <c r="J87" s="83">
        <v>36.322699999999998</v>
      </c>
      <c r="K87" s="83">
        <v>34.925899999999999</v>
      </c>
      <c r="L87" s="83">
        <f t="shared" si="26"/>
        <v>36.322699999999998</v>
      </c>
      <c r="M87" s="83">
        <f t="shared" si="27"/>
        <v>68770.490000000005</v>
      </c>
      <c r="N87" s="83">
        <v>24.516500000000001</v>
      </c>
      <c r="O87" s="83">
        <v>25.4696</v>
      </c>
      <c r="P87" s="83">
        <f t="shared" si="28"/>
        <v>25.4696</v>
      </c>
      <c r="Q87" s="84">
        <f t="shared" si="29"/>
        <v>51884.38</v>
      </c>
      <c r="R87" s="84">
        <v>1</v>
      </c>
      <c r="S87" s="83">
        <v>0</v>
      </c>
      <c r="T87" s="83">
        <f t="shared" si="30"/>
        <v>1</v>
      </c>
      <c r="U87" s="83">
        <f t="shared" si="31"/>
        <v>740.87</v>
      </c>
      <c r="V87" s="83">
        <v>1</v>
      </c>
      <c r="W87" s="83">
        <v>1</v>
      </c>
      <c r="X87" s="83">
        <f t="shared" si="32"/>
        <v>1</v>
      </c>
      <c r="Y87" s="84">
        <f t="shared" si="33"/>
        <v>740.87</v>
      </c>
      <c r="Z87" s="85">
        <f t="shared" si="34"/>
        <v>481590.99</v>
      </c>
      <c r="AA87" s="86">
        <v>1093545</v>
      </c>
      <c r="AB87" s="87">
        <f t="shared" si="20"/>
        <v>0.3826</v>
      </c>
      <c r="AC87" s="84">
        <f t="shared" si="35"/>
        <v>0</v>
      </c>
      <c r="AD87" s="88">
        <f t="shared" si="21"/>
        <v>0</v>
      </c>
      <c r="AE87" s="89">
        <f t="shared" si="36"/>
        <v>0</v>
      </c>
      <c r="AF87" s="99">
        <v>0</v>
      </c>
      <c r="AG87" s="88">
        <f t="shared" si="37"/>
        <v>0</v>
      </c>
      <c r="AH87" s="91">
        <v>0</v>
      </c>
      <c r="AI87" s="92">
        <f t="shared" si="38"/>
        <v>0</v>
      </c>
      <c r="AJ87" s="93">
        <f t="shared" si="22"/>
        <v>1093545</v>
      </c>
      <c r="AK87" s="94"/>
      <c r="AL87" s="97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1:60" s="100" customFormat="1" ht="12.75" x14ac:dyDescent="0.2">
      <c r="A88" s="157">
        <v>189</v>
      </c>
      <c r="B88" s="158" t="s">
        <v>156</v>
      </c>
      <c r="C88" s="158" t="b">
        <f t="shared" si="23"/>
        <v>1</v>
      </c>
      <c r="D88" s="101">
        <v>189</v>
      </c>
      <c r="E88" s="98" t="s">
        <v>156</v>
      </c>
      <c r="F88" s="81">
        <v>580.69830000000002</v>
      </c>
      <c r="G88" s="82">
        <v>551.37479999999994</v>
      </c>
      <c r="H88" s="82">
        <f t="shared" si="24"/>
        <v>580.69830000000002</v>
      </c>
      <c r="I88" s="83">
        <f t="shared" si="25"/>
        <v>2198907.02</v>
      </c>
      <c r="J88" s="83">
        <v>72.785600000000002</v>
      </c>
      <c r="K88" s="83">
        <v>57.472499999999997</v>
      </c>
      <c r="L88" s="83">
        <f t="shared" si="26"/>
        <v>72.785600000000002</v>
      </c>
      <c r="M88" s="83">
        <f t="shared" si="27"/>
        <v>137806.43</v>
      </c>
      <c r="N88" s="83">
        <v>97.912499999999994</v>
      </c>
      <c r="O88" s="83">
        <v>95.950900000000004</v>
      </c>
      <c r="P88" s="83">
        <f t="shared" si="28"/>
        <v>97.912499999999994</v>
      </c>
      <c r="Q88" s="84">
        <f t="shared" si="29"/>
        <v>199458.53</v>
      </c>
      <c r="R88" s="84">
        <v>1</v>
      </c>
      <c r="S88" s="83">
        <v>1</v>
      </c>
      <c r="T88" s="83">
        <f t="shared" si="30"/>
        <v>1</v>
      </c>
      <c r="U88" s="83">
        <f t="shared" si="31"/>
        <v>740.87</v>
      </c>
      <c r="V88" s="83">
        <v>19</v>
      </c>
      <c r="W88" s="83">
        <v>17.4376</v>
      </c>
      <c r="X88" s="83">
        <f t="shared" si="32"/>
        <v>19</v>
      </c>
      <c r="Y88" s="84">
        <f t="shared" si="33"/>
        <v>14076.53</v>
      </c>
      <c r="Z88" s="85">
        <f t="shared" si="34"/>
        <v>2550989.38</v>
      </c>
      <c r="AA88" s="86">
        <v>1001250</v>
      </c>
      <c r="AB88" s="87">
        <f t="shared" si="20"/>
        <v>0.12529999999999999</v>
      </c>
      <c r="AC88" s="84">
        <f t="shared" si="35"/>
        <v>11400.04</v>
      </c>
      <c r="AD88" s="88">
        <f t="shared" si="21"/>
        <v>10150.557496222838</v>
      </c>
      <c r="AE88" s="89">
        <f t="shared" si="36"/>
        <v>1559889.9374962228</v>
      </c>
      <c r="AF88" s="99">
        <v>0</v>
      </c>
      <c r="AG88" s="88">
        <f t="shared" si="37"/>
        <v>0</v>
      </c>
      <c r="AH88" s="91">
        <v>1316358.53</v>
      </c>
      <c r="AI88" s="92">
        <f t="shared" si="38"/>
        <v>1559889.94</v>
      </c>
      <c r="AJ88" s="93">
        <f t="shared" si="22"/>
        <v>2561139.94</v>
      </c>
      <c r="AK88" s="94"/>
      <c r="AL88" s="97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1:60" s="100" customFormat="1" ht="12.75" x14ac:dyDescent="0.2">
      <c r="A89" s="157">
        <v>191</v>
      </c>
      <c r="B89" s="158" t="s">
        <v>157</v>
      </c>
      <c r="C89" s="158" t="b">
        <f t="shared" si="23"/>
        <v>1</v>
      </c>
      <c r="D89" s="101">
        <v>191</v>
      </c>
      <c r="E89" s="98" t="s">
        <v>157</v>
      </c>
      <c r="F89" s="81">
        <v>997.77650000000006</v>
      </c>
      <c r="G89" s="82">
        <v>958.48380000000009</v>
      </c>
      <c r="H89" s="82">
        <f t="shared" si="24"/>
        <v>997.77650000000006</v>
      </c>
      <c r="I89" s="83">
        <f t="shared" si="25"/>
        <v>3778240.36</v>
      </c>
      <c r="J89" s="83">
        <v>189.9889</v>
      </c>
      <c r="K89" s="83">
        <v>146.15280000000001</v>
      </c>
      <c r="L89" s="83">
        <f t="shared" si="26"/>
        <v>189.9889</v>
      </c>
      <c r="M89" s="83">
        <f t="shared" si="27"/>
        <v>359709.78</v>
      </c>
      <c r="N89" s="83">
        <v>142.6788</v>
      </c>
      <c r="O89" s="83">
        <v>131.86779999999999</v>
      </c>
      <c r="P89" s="83">
        <f t="shared" si="28"/>
        <v>142.6788</v>
      </c>
      <c r="Q89" s="84">
        <f t="shared" si="29"/>
        <v>290652.40999999997</v>
      </c>
      <c r="R89" s="84">
        <v>0</v>
      </c>
      <c r="S89" s="83">
        <v>4.8314000000000004</v>
      </c>
      <c r="T89" s="83">
        <f t="shared" si="30"/>
        <v>4.8314000000000004</v>
      </c>
      <c r="U89" s="83">
        <f t="shared" si="31"/>
        <v>3579.44</v>
      </c>
      <c r="V89" s="83">
        <v>15</v>
      </c>
      <c r="W89" s="83">
        <v>6</v>
      </c>
      <c r="X89" s="83">
        <f t="shared" si="32"/>
        <v>15</v>
      </c>
      <c r="Y89" s="84">
        <f t="shared" si="33"/>
        <v>11113.05</v>
      </c>
      <c r="Z89" s="85">
        <f t="shared" si="34"/>
        <v>4443295.04</v>
      </c>
      <c r="AA89" s="86">
        <v>3862024</v>
      </c>
      <c r="AB89" s="87">
        <f t="shared" si="20"/>
        <v>0.19040000000000001</v>
      </c>
      <c r="AC89" s="84">
        <f t="shared" si="35"/>
        <v>45217.36</v>
      </c>
      <c r="AD89" s="88">
        <f t="shared" si="21"/>
        <v>40261.386144908844</v>
      </c>
      <c r="AE89" s="89">
        <f t="shared" si="36"/>
        <v>621532.42614490888</v>
      </c>
      <c r="AF89" s="99">
        <v>363818</v>
      </c>
      <c r="AG89" s="88">
        <f t="shared" si="37"/>
        <v>363818</v>
      </c>
      <c r="AH89" s="91">
        <v>672509.91</v>
      </c>
      <c r="AI89" s="92">
        <f t="shared" si="38"/>
        <v>985350.43</v>
      </c>
      <c r="AJ89" s="93">
        <f t="shared" si="22"/>
        <v>4847374.43</v>
      </c>
      <c r="AK89" s="94"/>
      <c r="AL89" s="97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1:60" s="100" customFormat="1" ht="12.75" x14ac:dyDescent="0.2">
      <c r="A90" s="157">
        <v>195</v>
      </c>
      <c r="B90" s="158" t="s">
        <v>158</v>
      </c>
      <c r="C90" s="158" t="b">
        <f t="shared" si="23"/>
        <v>1</v>
      </c>
      <c r="D90" s="101">
        <v>195</v>
      </c>
      <c r="E90" s="98" t="s">
        <v>158</v>
      </c>
      <c r="F90" s="81">
        <v>568.33789999999999</v>
      </c>
      <c r="G90" s="82">
        <v>545.11019999999996</v>
      </c>
      <c r="H90" s="82">
        <f t="shared" si="24"/>
        <v>568.33789999999999</v>
      </c>
      <c r="I90" s="83">
        <f t="shared" si="25"/>
        <v>2152102.39</v>
      </c>
      <c r="J90" s="83">
        <v>95.422200000000004</v>
      </c>
      <c r="K90" s="83">
        <v>85.702999999999989</v>
      </c>
      <c r="L90" s="83">
        <f t="shared" si="26"/>
        <v>95.422200000000004</v>
      </c>
      <c r="M90" s="83">
        <f t="shared" si="27"/>
        <v>180664.76</v>
      </c>
      <c r="N90" s="83">
        <v>60.737000000000002</v>
      </c>
      <c r="O90" s="83">
        <v>56.749899999999997</v>
      </c>
      <c r="P90" s="83">
        <f t="shared" si="28"/>
        <v>60.737000000000002</v>
      </c>
      <c r="Q90" s="84">
        <f t="shared" si="29"/>
        <v>123727.95</v>
      </c>
      <c r="R90" s="84">
        <v>1</v>
      </c>
      <c r="S90" s="83">
        <v>2</v>
      </c>
      <c r="T90" s="83">
        <f t="shared" si="30"/>
        <v>2</v>
      </c>
      <c r="U90" s="83">
        <f t="shared" si="31"/>
        <v>1481.74</v>
      </c>
      <c r="V90" s="83">
        <v>7</v>
      </c>
      <c r="W90" s="83">
        <v>9</v>
      </c>
      <c r="X90" s="83">
        <f t="shared" si="32"/>
        <v>9</v>
      </c>
      <c r="Y90" s="84">
        <f t="shared" si="33"/>
        <v>6667.83</v>
      </c>
      <c r="Z90" s="85">
        <f t="shared" si="34"/>
        <v>2464644.6700000009</v>
      </c>
      <c r="AA90" s="86">
        <v>982585</v>
      </c>
      <c r="AB90" s="87">
        <f t="shared" si="20"/>
        <v>0.16789999999999999</v>
      </c>
      <c r="AC90" s="84">
        <f t="shared" si="35"/>
        <v>20026.73</v>
      </c>
      <c r="AD90" s="88">
        <f t="shared" si="21"/>
        <v>17831.73342605208</v>
      </c>
      <c r="AE90" s="89">
        <f t="shared" si="36"/>
        <v>1499891.403426053</v>
      </c>
      <c r="AF90" s="99">
        <v>0</v>
      </c>
      <c r="AG90" s="88">
        <f t="shared" si="37"/>
        <v>0</v>
      </c>
      <c r="AH90" s="91">
        <v>1297929.2</v>
      </c>
      <c r="AI90" s="92">
        <f t="shared" si="38"/>
        <v>1499891.4</v>
      </c>
      <c r="AJ90" s="93">
        <f t="shared" si="22"/>
        <v>2482476.4</v>
      </c>
      <c r="AK90" s="94"/>
      <c r="AL90" s="97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1:60" s="100" customFormat="1" ht="12.75" x14ac:dyDescent="0.2">
      <c r="A91" s="157">
        <v>197</v>
      </c>
      <c r="B91" s="158" t="s">
        <v>159</v>
      </c>
      <c r="C91" s="158" t="b">
        <f t="shared" si="23"/>
        <v>1</v>
      </c>
      <c r="D91" s="101">
        <v>197</v>
      </c>
      <c r="E91" s="98" t="s">
        <v>159</v>
      </c>
      <c r="F91" s="81">
        <v>61.631300000000003</v>
      </c>
      <c r="G91" s="82">
        <v>58.639899999999997</v>
      </c>
      <c r="H91" s="82">
        <f t="shared" si="24"/>
        <v>61.631300000000003</v>
      </c>
      <c r="I91" s="83">
        <f t="shared" si="25"/>
        <v>233376.78</v>
      </c>
      <c r="J91" s="83">
        <v>34.636399999999995</v>
      </c>
      <c r="K91" s="83">
        <v>26.5306</v>
      </c>
      <c r="L91" s="83">
        <f t="shared" si="26"/>
        <v>34.636399999999995</v>
      </c>
      <c r="M91" s="83">
        <f t="shared" si="27"/>
        <v>65577.789999999994</v>
      </c>
      <c r="N91" s="83">
        <v>12.201000000000001</v>
      </c>
      <c r="O91" s="83">
        <v>13.6562</v>
      </c>
      <c r="P91" s="83">
        <f t="shared" si="28"/>
        <v>13.6562</v>
      </c>
      <c r="Q91" s="84">
        <f t="shared" si="29"/>
        <v>27819.18</v>
      </c>
      <c r="R91" s="84">
        <v>0</v>
      </c>
      <c r="S91" s="83">
        <v>1</v>
      </c>
      <c r="T91" s="83">
        <f t="shared" si="30"/>
        <v>1</v>
      </c>
      <c r="U91" s="83">
        <f t="shared" si="31"/>
        <v>740.87</v>
      </c>
      <c r="V91" s="83">
        <v>2</v>
      </c>
      <c r="W91" s="83">
        <v>1</v>
      </c>
      <c r="X91" s="83">
        <f t="shared" si="32"/>
        <v>2</v>
      </c>
      <c r="Y91" s="84">
        <f t="shared" si="33"/>
        <v>1481.74</v>
      </c>
      <c r="Z91" s="85">
        <f t="shared" si="34"/>
        <v>328996.36</v>
      </c>
      <c r="AA91" s="86">
        <v>122889</v>
      </c>
      <c r="AB91" s="87">
        <f t="shared" si="20"/>
        <v>0.56200000000000006</v>
      </c>
      <c r="AC91" s="84">
        <f t="shared" si="35"/>
        <v>20781.84</v>
      </c>
      <c r="AD91" s="88">
        <f t="shared" si="21"/>
        <v>18504.080845093842</v>
      </c>
      <c r="AE91" s="89">
        <f t="shared" si="36"/>
        <v>224611.44084509384</v>
      </c>
      <c r="AF91" s="99">
        <v>286055</v>
      </c>
      <c r="AG91" s="88">
        <f t="shared" si="37"/>
        <v>286055</v>
      </c>
      <c r="AH91" s="91">
        <v>424139.44</v>
      </c>
      <c r="AI91" s="92">
        <f t="shared" si="38"/>
        <v>510666.44</v>
      </c>
      <c r="AJ91" s="93">
        <f t="shared" si="22"/>
        <v>633555.43999999994</v>
      </c>
      <c r="AK91" s="94"/>
      <c r="AL91" s="97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1:60" s="100" customFormat="1" ht="12.75" x14ac:dyDescent="0.2">
      <c r="A92" s="157">
        <v>199</v>
      </c>
      <c r="B92" s="158" t="s">
        <v>160</v>
      </c>
      <c r="C92" s="158" t="b">
        <f t="shared" si="23"/>
        <v>1</v>
      </c>
      <c r="D92" s="101">
        <v>199</v>
      </c>
      <c r="E92" s="98" t="s">
        <v>160</v>
      </c>
      <c r="F92" s="81">
        <v>2216.1570999999999</v>
      </c>
      <c r="G92" s="82">
        <v>2151.8148999999999</v>
      </c>
      <c r="H92" s="82">
        <f t="shared" si="24"/>
        <v>2216.1570999999999</v>
      </c>
      <c r="I92" s="83">
        <f t="shared" si="25"/>
        <v>8391833.4399999995</v>
      </c>
      <c r="J92" s="83">
        <v>398.79360000000003</v>
      </c>
      <c r="K92" s="83">
        <v>337.4058</v>
      </c>
      <c r="L92" s="83">
        <f t="shared" si="26"/>
        <v>398.79360000000003</v>
      </c>
      <c r="M92" s="83">
        <f t="shared" si="27"/>
        <v>755043.9</v>
      </c>
      <c r="N92" s="83">
        <v>417.18879999999996</v>
      </c>
      <c r="O92" s="83">
        <v>429.19319999999999</v>
      </c>
      <c r="P92" s="83">
        <f t="shared" si="28"/>
        <v>429.19319999999999</v>
      </c>
      <c r="Q92" s="84">
        <f t="shared" si="29"/>
        <v>874313.76</v>
      </c>
      <c r="R92" s="84">
        <v>29.253799999999998</v>
      </c>
      <c r="S92" s="83">
        <v>32.826899999999995</v>
      </c>
      <c r="T92" s="83">
        <f t="shared" si="30"/>
        <v>32.826899999999995</v>
      </c>
      <c r="U92" s="83">
        <f t="shared" si="31"/>
        <v>24320.47</v>
      </c>
      <c r="V92" s="83">
        <v>26</v>
      </c>
      <c r="W92" s="83">
        <v>34.4833</v>
      </c>
      <c r="X92" s="83">
        <f t="shared" si="32"/>
        <v>34.4833</v>
      </c>
      <c r="Y92" s="84">
        <f t="shared" si="33"/>
        <v>25547.64</v>
      </c>
      <c r="Z92" s="85">
        <f t="shared" si="34"/>
        <v>10071059.210000001</v>
      </c>
      <c r="AA92" s="86">
        <v>3364276</v>
      </c>
      <c r="AB92" s="87">
        <f t="shared" si="20"/>
        <v>0.1799</v>
      </c>
      <c r="AC92" s="84">
        <f t="shared" si="35"/>
        <v>89678.71</v>
      </c>
      <c r="AD92" s="88">
        <f t="shared" si="21"/>
        <v>79849.62351378538</v>
      </c>
      <c r="AE92" s="89">
        <f t="shared" si="36"/>
        <v>6786632.8335137861</v>
      </c>
      <c r="AF92" s="99">
        <v>1040103</v>
      </c>
      <c r="AG92" s="88">
        <f t="shared" si="37"/>
        <v>1040103</v>
      </c>
      <c r="AH92" s="91">
        <v>6926418.7599999998</v>
      </c>
      <c r="AI92" s="92">
        <f t="shared" si="38"/>
        <v>7826735.8300000001</v>
      </c>
      <c r="AJ92" s="93">
        <f t="shared" si="22"/>
        <v>11191011.83</v>
      </c>
      <c r="AK92" s="94"/>
      <c r="AL92" s="97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1:60" s="100" customFormat="1" ht="12.75" x14ac:dyDescent="0.2">
      <c r="A93" s="157">
        <v>201</v>
      </c>
      <c r="B93" s="158" t="s">
        <v>161</v>
      </c>
      <c r="C93" s="158" t="b">
        <f t="shared" si="23"/>
        <v>1</v>
      </c>
      <c r="D93" s="101">
        <v>201</v>
      </c>
      <c r="E93" s="98" t="s">
        <v>161</v>
      </c>
      <c r="F93" s="81">
        <v>326.02350000000001</v>
      </c>
      <c r="G93" s="82">
        <v>323.78519999999997</v>
      </c>
      <c r="H93" s="82">
        <f t="shared" si="24"/>
        <v>326.02350000000001</v>
      </c>
      <c r="I93" s="83">
        <f t="shared" si="25"/>
        <v>1234540.1499999999</v>
      </c>
      <c r="J93" s="83">
        <v>83.450800000000001</v>
      </c>
      <c r="K93" s="83">
        <v>66.569099999999992</v>
      </c>
      <c r="L93" s="83">
        <f t="shared" si="26"/>
        <v>83.450800000000001</v>
      </c>
      <c r="M93" s="83">
        <f t="shared" si="27"/>
        <v>157999.07</v>
      </c>
      <c r="N93" s="83">
        <v>75.864199999999997</v>
      </c>
      <c r="O93" s="83">
        <v>63.715700000000005</v>
      </c>
      <c r="P93" s="83">
        <f t="shared" si="28"/>
        <v>75.864199999999997</v>
      </c>
      <c r="Q93" s="84">
        <f t="shared" si="29"/>
        <v>154543.72</v>
      </c>
      <c r="R93" s="84">
        <v>3</v>
      </c>
      <c r="S93" s="83">
        <v>2</v>
      </c>
      <c r="T93" s="83">
        <f t="shared" si="30"/>
        <v>3</v>
      </c>
      <c r="U93" s="83">
        <f t="shared" si="31"/>
        <v>2222.61</v>
      </c>
      <c r="V93" s="83">
        <v>2.6396999999999999</v>
      </c>
      <c r="W93" s="83">
        <v>5</v>
      </c>
      <c r="X93" s="83">
        <f t="shared" si="32"/>
        <v>5</v>
      </c>
      <c r="Y93" s="84">
        <f t="shared" si="33"/>
        <v>3704.35</v>
      </c>
      <c r="Z93" s="85">
        <f t="shared" si="34"/>
        <v>1553009.9000000001</v>
      </c>
      <c r="AA93" s="86">
        <v>416900</v>
      </c>
      <c r="AB93" s="87">
        <f t="shared" si="20"/>
        <v>0.25600000000000001</v>
      </c>
      <c r="AC93" s="84">
        <f t="shared" si="35"/>
        <v>26704.26</v>
      </c>
      <c r="AD93" s="88">
        <f t="shared" si="21"/>
        <v>23777.383809537831</v>
      </c>
      <c r="AE93" s="89">
        <f t="shared" si="36"/>
        <v>1159887.283809538</v>
      </c>
      <c r="AF93" s="99">
        <v>849335</v>
      </c>
      <c r="AG93" s="88">
        <f t="shared" si="37"/>
        <v>849335</v>
      </c>
      <c r="AH93" s="91">
        <v>1915737.4</v>
      </c>
      <c r="AI93" s="92">
        <f t="shared" si="38"/>
        <v>2009222.28</v>
      </c>
      <c r="AJ93" s="93">
        <f t="shared" si="22"/>
        <v>2426122.2800000003</v>
      </c>
      <c r="AK93" s="94"/>
      <c r="AL93" s="97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1:60" s="100" customFormat="1" ht="12.75" x14ac:dyDescent="0.2">
      <c r="A94" s="157">
        <v>203</v>
      </c>
      <c r="B94" s="158" t="s">
        <v>162</v>
      </c>
      <c r="C94" s="158" t="b">
        <f t="shared" si="23"/>
        <v>1</v>
      </c>
      <c r="D94" s="101">
        <v>203</v>
      </c>
      <c r="E94" s="98" t="s">
        <v>162</v>
      </c>
      <c r="F94" s="81">
        <v>84.521100000000004</v>
      </c>
      <c r="G94" s="82">
        <v>83.868700000000004</v>
      </c>
      <c r="H94" s="82">
        <f t="shared" si="24"/>
        <v>84.521100000000004</v>
      </c>
      <c r="I94" s="83">
        <f t="shared" si="25"/>
        <v>320052.67</v>
      </c>
      <c r="J94" s="83">
        <v>29.895900000000001</v>
      </c>
      <c r="K94" s="83">
        <v>20.356300000000001</v>
      </c>
      <c r="L94" s="83">
        <f t="shared" si="26"/>
        <v>29.895900000000001</v>
      </c>
      <c r="M94" s="83">
        <f t="shared" si="27"/>
        <v>56602.51</v>
      </c>
      <c r="N94" s="83">
        <v>15.3225</v>
      </c>
      <c r="O94" s="83">
        <v>16.436799999999998</v>
      </c>
      <c r="P94" s="83">
        <f t="shared" si="28"/>
        <v>16.436799999999998</v>
      </c>
      <c r="Q94" s="84">
        <f t="shared" si="29"/>
        <v>33483.57</v>
      </c>
      <c r="R94" s="84">
        <v>1</v>
      </c>
      <c r="S94" s="83">
        <v>1</v>
      </c>
      <c r="T94" s="83">
        <f t="shared" si="30"/>
        <v>1</v>
      </c>
      <c r="U94" s="83">
        <f t="shared" si="31"/>
        <v>740.87</v>
      </c>
      <c r="V94" s="83">
        <v>0</v>
      </c>
      <c r="W94" s="83">
        <v>2</v>
      </c>
      <c r="X94" s="83">
        <f t="shared" si="32"/>
        <v>2</v>
      </c>
      <c r="Y94" s="84">
        <f t="shared" si="33"/>
        <v>1481.74</v>
      </c>
      <c r="Z94" s="85">
        <f t="shared" si="34"/>
        <v>412361.36</v>
      </c>
      <c r="AA94" s="86">
        <v>144708</v>
      </c>
      <c r="AB94" s="87">
        <f t="shared" si="20"/>
        <v>0.35370000000000001</v>
      </c>
      <c r="AC94" s="84">
        <f t="shared" si="35"/>
        <v>13217.72</v>
      </c>
      <c r="AD94" s="88">
        <f t="shared" si="21"/>
        <v>11769.013690212885</v>
      </c>
      <c r="AE94" s="89">
        <f t="shared" si="36"/>
        <v>279422.37369021284</v>
      </c>
      <c r="AF94" s="99">
        <v>221681</v>
      </c>
      <c r="AG94" s="88">
        <f t="shared" si="37"/>
        <v>221681</v>
      </c>
      <c r="AH94" s="91">
        <v>392472.24</v>
      </c>
      <c r="AI94" s="92">
        <f t="shared" si="38"/>
        <v>501103.37</v>
      </c>
      <c r="AJ94" s="93">
        <f t="shared" si="22"/>
        <v>645811.37</v>
      </c>
      <c r="AK94" s="94"/>
      <c r="AL94" s="97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1:60" s="100" customFormat="1" ht="12.75" x14ac:dyDescent="0.2">
      <c r="A95" s="157">
        <v>209</v>
      </c>
      <c r="B95" s="158" t="s">
        <v>163</v>
      </c>
      <c r="C95" s="158" t="b">
        <f t="shared" si="23"/>
        <v>1</v>
      </c>
      <c r="D95" s="101">
        <v>209</v>
      </c>
      <c r="E95" s="98" t="s">
        <v>163</v>
      </c>
      <c r="F95" s="81">
        <v>144.96039999999999</v>
      </c>
      <c r="G95" s="82">
        <v>135.45439999999999</v>
      </c>
      <c r="H95" s="82">
        <f t="shared" si="24"/>
        <v>144.96039999999999</v>
      </c>
      <c r="I95" s="83">
        <f t="shared" si="25"/>
        <v>548915.75</v>
      </c>
      <c r="J95" s="83">
        <v>55.051600000000001</v>
      </c>
      <c r="K95" s="83">
        <v>55.149900000000002</v>
      </c>
      <c r="L95" s="83">
        <f t="shared" si="26"/>
        <v>55.149900000000002</v>
      </c>
      <c r="M95" s="83">
        <f t="shared" si="27"/>
        <v>104416.41</v>
      </c>
      <c r="N95" s="83">
        <v>46.200600000000001</v>
      </c>
      <c r="O95" s="83">
        <v>42.961100000000002</v>
      </c>
      <c r="P95" s="83">
        <f t="shared" si="28"/>
        <v>46.200600000000001</v>
      </c>
      <c r="Q95" s="84">
        <f t="shared" si="29"/>
        <v>94115.7</v>
      </c>
      <c r="R95" s="84">
        <v>0</v>
      </c>
      <c r="S95" s="83">
        <v>0</v>
      </c>
      <c r="T95" s="83">
        <f t="shared" si="30"/>
        <v>0</v>
      </c>
      <c r="U95" s="83">
        <f t="shared" si="31"/>
        <v>0</v>
      </c>
      <c r="V95" s="83">
        <v>2</v>
      </c>
      <c r="W95" s="83">
        <v>0</v>
      </c>
      <c r="X95" s="83">
        <f t="shared" si="32"/>
        <v>2</v>
      </c>
      <c r="Y95" s="84">
        <f t="shared" si="33"/>
        <v>1481.74</v>
      </c>
      <c r="Z95" s="85">
        <f t="shared" si="34"/>
        <v>748929.6</v>
      </c>
      <c r="AA95" s="86">
        <v>244856</v>
      </c>
      <c r="AB95" s="87">
        <f t="shared" si="20"/>
        <v>0.38040000000000002</v>
      </c>
      <c r="AC95" s="84">
        <f t="shared" si="35"/>
        <v>26223.78</v>
      </c>
      <c r="AD95" s="88">
        <f t="shared" si="21"/>
        <v>23349.566024180484</v>
      </c>
      <c r="AE95" s="89">
        <f t="shared" si="36"/>
        <v>527423.16602418048</v>
      </c>
      <c r="AF95" s="99">
        <v>250176</v>
      </c>
      <c r="AG95" s="88">
        <f t="shared" si="37"/>
        <v>250176</v>
      </c>
      <c r="AH95" s="91">
        <v>669911.57999999996</v>
      </c>
      <c r="AI95" s="92">
        <f t="shared" si="38"/>
        <v>777599.17</v>
      </c>
      <c r="AJ95" s="93">
        <f t="shared" si="22"/>
        <v>1022455.17</v>
      </c>
      <c r="AK95" s="94"/>
      <c r="AL95" s="97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1:60" s="100" customFormat="1" ht="12.75" x14ac:dyDescent="0.2">
      <c r="A96" s="157">
        <v>211</v>
      </c>
      <c r="B96" s="158" t="s">
        <v>164</v>
      </c>
      <c r="C96" s="158" t="b">
        <f t="shared" si="23"/>
        <v>1</v>
      </c>
      <c r="D96" s="101">
        <v>211</v>
      </c>
      <c r="E96" s="98" t="s">
        <v>164</v>
      </c>
      <c r="F96" s="81">
        <v>450.76390000000004</v>
      </c>
      <c r="G96" s="82">
        <v>423.2602</v>
      </c>
      <c r="H96" s="82">
        <f t="shared" si="24"/>
        <v>450.76390000000004</v>
      </c>
      <c r="I96" s="83">
        <f t="shared" si="25"/>
        <v>1706889.63</v>
      </c>
      <c r="J96" s="83">
        <v>37.046399999999998</v>
      </c>
      <c r="K96" s="83">
        <v>28.924699999999998</v>
      </c>
      <c r="L96" s="83">
        <f t="shared" si="26"/>
        <v>37.046399999999998</v>
      </c>
      <c r="M96" s="83">
        <f t="shared" si="27"/>
        <v>70140.69</v>
      </c>
      <c r="N96" s="83">
        <v>46.968899999999998</v>
      </c>
      <c r="O96" s="83">
        <v>47.889000000000003</v>
      </c>
      <c r="P96" s="83">
        <f t="shared" si="28"/>
        <v>47.889000000000003</v>
      </c>
      <c r="Q96" s="84">
        <f t="shared" si="29"/>
        <v>97555.16</v>
      </c>
      <c r="R96" s="84">
        <v>6.9153000000000002</v>
      </c>
      <c r="S96" s="83">
        <v>4.1355000000000004</v>
      </c>
      <c r="T96" s="83">
        <f t="shared" si="30"/>
        <v>6.9153000000000002</v>
      </c>
      <c r="U96" s="83">
        <f t="shared" si="31"/>
        <v>5123.34</v>
      </c>
      <c r="V96" s="83">
        <v>7</v>
      </c>
      <c r="W96" s="83">
        <v>10</v>
      </c>
      <c r="X96" s="83">
        <f t="shared" si="32"/>
        <v>10</v>
      </c>
      <c r="Y96" s="84">
        <f t="shared" si="33"/>
        <v>7408.7</v>
      </c>
      <c r="Z96" s="85">
        <f t="shared" si="34"/>
        <v>1887117.5199999998</v>
      </c>
      <c r="AA96" s="86">
        <v>1003164</v>
      </c>
      <c r="AB96" s="87">
        <f t="shared" si="20"/>
        <v>8.2199999999999995E-2</v>
      </c>
      <c r="AC96" s="84">
        <f t="shared" si="35"/>
        <v>0</v>
      </c>
      <c r="AD96" s="88">
        <f t="shared" si="21"/>
        <v>0</v>
      </c>
      <c r="AE96" s="89">
        <f t="shared" si="36"/>
        <v>883953.51999999979</v>
      </c>
      <c r="AF96" s="99">
        <v>0</v>
      </c>
      <c r="AG96" s="88">
        <f t="shared" si="37"/>
        <v>0</v>
      </c>
      <c r="AH96" s="91">
        <v>752234.13</v>
      </c>
      <c r="AI96" s="92">
        <f t="shared" si="38"/>
        <v>883953.52</v>
      </c>
      <c r="AJ96" s="93">
        <f t="shared" si="22"/>
        <v>1887117.52</v>
      </c>
      <c r="AK96" s="94"/>
      <c r="AL96" s="97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1:60" s="100" customFormat="1" ht="12.75" x14ac:dyDescent="0.2">
      <c r="A97" s="157">
        <v>213</v>
      </c>
      <c r="B97" s="158" t="s">
        <v>165</v>
      </c>
      <c r="C97" s="158" t="b">
        <f t="shared" si="23"/>
        <v>1</v>
      </c>
      <c r="D97" s="101">
        <v>213</v>
      </c>
      <c r="E97" s="98" t="s">
        <v>165</v>
      </c>
      <c r="F97" s="81">
        <v>191.11169999999998</v>
      </c>
      <c r="G97" s="82">
        <v>199.27949999999998</v>
      </c>
      <c r="H97" s="82">
        <f t="shared" si="24"/>
        <v>199.27949999999998</v>
      </c>
      <c r="I97" s="83">
        <f t="shared" si="25"/>
        <v>754603.71</v>
      </c>
      <c r="J97" s="83">
        <v>52.931100000000001</v>
      </c>
      <c r="K97" s="83">
        <v>57.5182</v>
      </c>
      <c r="L97" s="83">
        <f t="shared" si="26"/>
        <v>57.5182</v>
      </c>
      <c r="M97" s="83">
        <f t="shared" si="27"/>
        <v>108900.36</v>
      </c>
      <c r="N97" s="83">
        <v>38.439799999999998</v>
      </c>
      <c r="O97" s="83">
        <v>36.534100000000002</v>
      </c>
      <c r="P97" s="83">
        <f t="shared" si="28"/>
        <v>38.439799999999998</v>
      </c>
      <c r="Q97" s="84">
        <f t="shared" si="29"/>
        <v>78306.100000000006</v>
      </c>
      <c r="R97" s="84">
        <v>1</v>
      </c>
      <c r="S97" s="83">
        <v>0</v>
      </c>
      <c r="T97" s="83">
        <f t="shared" si="30"/>
        <v>1</v>
      </c>
      <c r="U97" s="83">
        <f t="shared" si="31"/>
        <v>740.87</v>
      </c>
      <c r="V97" s="83">
        <v>6.7727000000000004</v>
      </c>
      <c r="W97" s="83">
        <v>7</v>
      </c>
      <c r="X97" s="83">
        <f t="shared" si="32"/>
        <v>7</v>
      </c>
      <c r="Y97" s="84">
        <f t="shared" si="33"/>
        <v>5186.09</v>
      </c>
      <c r="Z97" s="85">
        <f t="shared" si="34"/>
        <v>947737.12999999989</v>
      </c>
      <c r="AA97" s="86">
        <v>320549</v>
      </c>
      <c r="AB97" s="87">
        <f t="shared" si="20"/>
        <v>0.28860000000000002</v>
      </c>
      <c r="AC97" s="84">
        <f t="shared" si="35"/>
        <v>20749.689999999999</v>
      </c>
      <c r="AD97" s="88">
        <f t="shared" si="21"/>
        <v>18475.454592597922</v>
      </c>
      <c r="AE97" s="89">
        <f t="shared" si="36"/>
        <v>645663.58459259779</v>
      </c>
      <c r="AF97" s="99">
        <v>347765</v>
      </c>
      <c r="AG97" s="88">
        <f t="shared" si="37"/>
        <v>347765</v>
      </c>
      <c r="AH97" s="91">
        <v>900219.87</v>
      </c>
      <c r="AI97" s="92">
        <f t="shared" si="38"/>
        <v>993428.58</v>
      </c>
      <c r="AJ97" s="93">
        <f t="shared" si="22"/>
        <v>1313977.58</v>
      </c>
      <c r="AK97" s="94"/>
      <c r="AL97" s="97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1:60" s="100" customFormat="1" ht="12.75" x14ac:dyDescent="0.2">
      <c r="A98" s="157">
        <v>215</v>
      </c>
      <c r="B98" s="158" t="s">
        <v>166</v>
      </c>
      <c r="C98" s="158" t="b">
        <f t="shared" si="23"/>
        <v>1</v>
      </c>
      <c r="D98" s="101">
        <v>215</v>
      </c>
      <c r="E98" s="98" t="s">
        <v>166</v>
      </c>
      <c r="F98" s="81">
        <v>595.48890000000006</v>
      </c>
      <c r="G98" s="82">
        <v>555.63350000000003</v>
      </c>
      <c r="H98" s="82">
        <f t="shared" si="24"/>
        <v>595.48890000000006</v>
      </c>
      <c r="I98" s="83">
        <f t="shared" si="25"/>
        <v>2254914</v>
      </c>
      <c r="J98" s="83">
        <v>41.556600000000003</v>
      </c>
      <c r="K98" s="83">
        <v>32.277500000000003</v>
      </c>
      <c r="L98" s="83">
        <f t="shared" si="26"/>
        <v>41.556600000000003</v>
      </c>
      <c r="M98" s="83">
        <f t="shared" si="27"/>
        <v>78679.94</v>
      </c>
      <c r="N98" s="83">
        <v>52.031600000000005</v>
      </c>
      <c r="O98" s="83">
        <v>58.246399999999994</v>
      </c>
      <c r="P98" s="83">
        <f t="shared" si="28"/>
        <v>58.246399999999994</v>
      </c>
      <c r="Q98" s="84">
        <f t="shared" si="29"/>
        <v>118654.32</v>
      </c>
      <c r="R98" s="84">
        <v>4</v>
      </c>
      <c r="S98" s="83">
        <v>3.5222000000000002</v>
      </c>
      <c r="T98" s="83">
        <f t="shared" si="30"/>
        <v>4</v>
      </c>
      <c r="U98" s="83">
        <f t="shared" si="31"/>
        <v>2963.48</v>
      </c>
      <c r="V98" s="83">
        <v>4</v>
      </c>
      <c r="W98" s="83">
        <v>14.3</v>
      </c>
      <c r="X98" s="83">
        <f t="shared" si="32"/>
        <v>14.3</v>
      </c>
      <c r="Y98" s="84">
        <f t="shared" si="33"/>
        <v>10594.44</v>
      </c>
      <c r="Z98" s="85">
        <f t="shared" si="34"/>
        <v>2465806.1799999997</v>
      </c>
      <c r="AA98" s="86">
        <v>1693511</v>
      </c>
      <c r="AB98" s="87">
        <f t="shared" si="20"/>
        <v>6.9800000000000001E-2</v>
      </c>
      <c r="AC98" s="84">
        <f t="shared" si="35"/>
        <v>0</v>
      </c>
      <c r="AD98" s="88">
        <f t="shared" si="21"/>
        <v>0</v>
      </c>
      <c r="AE98" s="89">
        <f t="shared" si="36"/>
        <v>772295.1799999997</v>
      </c>
      <c r="AF98" s="99">
        <v>19719</v>
      </c>
      <c r="AG98" s="88">
        <f t="shared" si="37"/>
        <v>19719</v>
      </c>
      <c r="AH98" s="91">
        <v>549845.24</v>
      </c>
      <c r="AI98" s="92">
        <f t="shared" si="38"/>
        <v>792014.18</v>
      </c>
      <c r="AJ98" s="93">
        <f t="shared" si="22"/>
        <v>2485525.1800000002</v>
      </c>
      <c r="AK98" s="94"/>
      <c r="AL98" s="97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1:60" s="100" customFormat="1" ht="12.75" x14ac:dyDescent="0.2">
      <c r="A99" s="157">
        <v>219</v>
      </c>
      <c r="B99" s="158" t="s">
        <v>167</v>
      </c>
      <c r="C99" s="158" t="b">
        <f t="shared" si="23"/>
        <v>1</v>
      </c>
      <c r="D99" s="101">
        <v>219</v>
      </c>
      <c r="E99" s="98" t="s">
        <v>167</v>
      </c>
      <c r="F99" s="81">
        <v>237.55889999999999</v>
      </c>
      <c r="G99" s="82">
        <v>210.8186</v>
      </c>
      <c r="H99" s="82">
        <f t="shared" si="24"/>
        <v>237.55889999999999</v>
      </c>
      <c r="I99" s="83">
        <f t="shared" si="25"/>
        <v>899554.78</v>
      </c>
      <c r="J99" s="83">
        <v>93.831900000000005</v>
      </c>
      <c r="K99" s="83">
        <v>87.637299999999996</v>
      </c>
      <c r="L99" s="83">
        <f t="shared" si="26"/>
        <v>93.831900000000005</v>
      </c>
      <c r="M99" s="83">
        <f t="shared" si="27"/>
        <v>177653.81</v>
      </c>
      <c r="N99" s="83">
        <v>40.339199999999998</v>
      </c>
      <c r="O99" s="83">
        <v>41.790100000000002</v>
      </c>
      <c r="P99" s="83">
        <f t="shared" si="28"/>
        <v>41.790100000000002</v>
      </c>
      <c r="Q99" s="84">
        <f t="shared" si="29"/>
        <v>85131.03</v>
      </c>
      <c r="R99" s="84">
        <v>0.2077</v>
      </c>
      <c r="S99" s="83">
        <v>0.49130000000000001</v>
      </c>
      <c r="T99" s="83">
        <f t="shared" si="30"/>
        <v>0.49130000000000001</v>
      </c>
      <c r="U99" s="83">
        <f t="shared" si="31"/>
        <v>363.99</v>
      </c>
      <c r="V99" s="83">
        <v>1</v>
      </c>
      <c r="W99" s="83">
        <v>0</v>
      </c>
      <c r="X99" s="83">
        <f t="shared" si="32"/>
        <v>1</v>
      </c>
      <c r="Y99" s="84">
        <f t="shared" si="33"/>
        <v>740.87</v>
      </c>
      <c r="Z99" s="85">
        <f t="shared" si="34"/>
        <v>1163444.4800000002</v>
      </c>
      <c r="AA99" s="86">
        <v>210229</v>
      </c>
      <c r="AB99" s="87">
        <f t="shared" si="20"/>
        <v>0.39500000000000002</v>
      </c>
      <c r="AC99" s="84">
        <f t="shared" si="35"/>
        <v>46329.5</v>
      </c>
      <c r="AD99" s="88">
        <f t="shared" si="21"/>
        <v>41251.63188210356</v>
      </c>
      <c r="AE99" s="89">
        <f t="shared" si="36"/>
        <v>994467.11188210372</v>
      </c>
      <c r="AF99" s="99">
        <v>1186140</v>
      </c>
      <c r="AG99" s="88">
        <f t="shared" si="37"/>
        <v>1186140</v>
      </c>
      <c r="AH99" s="91">
        <v>1908258.91</v>
      </c>
      <c r="AI99" s="92">
        <f t="shared" si="38"/>
        <v>2180607.11</v>
      </c>
      <c r="AJ99" s="93">
        <f t="shared" si="22"/>
        <v>2390836.11</v>
      </c>
      <c r="AK99" s="94"/>
      <c r="AL99" s="97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1:60" s="100" customFormat="1" ht="12.75" x14ac:dyDescent="0.2">
      <c r="A100" s="157">
        <v>221</v>
      </c>
      <c r="B100" s="158" t="s">
        <v>168</v>
      </c>
      <c r="C100" s="158" t="b">
        <f t="shared" si="23"/>
        <v>1</v>
      </c>
      <c r="D100" s="101">
        <v>221</v>
      </c>
      <c r="E100" s="98" t="s">
        <v>168</v>
      </c>
      <c r="F100" s="81">
        <v>42.329599999999999</v>
      </c>
      <c r="G100" s="82">
        <v>43.99</v>
      </c>
      <c r="H100" s="82">
        <f t="shared" si="24"/>
        <v>43.99</v>
      </c>
      <c r="I100" s="83">
        <f t="shared" si="25"/>
        <v>166575.17000000001</v>
      </c>
      <c r="J100" s="83">
        <v>24</v>
      </c>
      <c r="K100" s="83">
        <v>15.973800000000001</v>
      </c>
      <c r="L100" s="83">
        <f t="shared" si="26"/>
        <v>24</v>
      </c>
      <c r="M100" s="83">
        <f t="shared" si="27"/>
        <v>45439.68</v>
      </c>
      <c r="N100" s="83">
        <v>13.1591</v>
      </c>
      <c r="O100" s="83">
        <v>10</v>
      </c>
      <c r="P100" s="83">
        <f t="shared" si="28"/>
        <v>13.1591</v>
      </c>
      <c r="Q100" s="84">
        <f t="shared" si="29"/>
        <v>26806.53</v>
      </c>
      <c r="R100" s="84">
        <v>0</v>
      </c>
      <c r="S100" s="83">
        <v>0</v>
      </c>
      <c r="T100" s="83">
        <f t="shared" si="30"/>
        <v>0</v>
      </c>
      <c r="U100" s="83">
        <f t="shared" si="31"/>
        <v>0</v>
      </c>
      <c r="V100" s="83">
        <v>1</v>
      </c>
      <c r="W100" s="83">
        <v>0</v>
      </c>
      <c r="X100" s="83">
        <f t="shared" si="32"/>
        <v>1</v>
      </c>
      <c r="Y100" s="84">
        <f t="shared" si="33"/>
        <v>740.87</v>
      </c>
      <c r="Z100" s="85">
        <f t="shared" si="34"/>
        <v>239562.25</v>
      </c>
      <c r="AA100" s="86">
        <v>217188</v>
      </c>
      <c r="AB100" s="87">
        <f t="shared" si="20"/>
        <v>0.54559999999999997</v>
      </c>
      <c r="AC100" s="84">
        <f t="shared" si="35"/>
        <v>14400</v>
      </c>
      <c r="AD100" s="88">
        <f t="shared" si="21"/>
        <v>12821.711848871482</v>
      </c>
      <c r="AE100" s="89">
        <f t="shared" si="36"/>
        <v>35195.961848871484</v>
      </c>
      <c r="AF100" s="99">
        <v>204912</v>
      </c>
      <c r="AG100" s="88">
        <f t="shared" si="37"/>
        <v>204912</v>
      </c>
      <c r="AH100" s="91">
        <v>0</v>
      </c>
      <c r="AI100" s="92">
        <f t="shared" si="38"/>
        <v>240107.96</v>
      </c>
      <c r="AJ100" s="93">
        <f t="shared" si="22"/>
        <v>457295.95999999996</v>
      </c>
      <c r="AK100" s="94"/>
      <c r="AL100" s="97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1:60" s="100" customFormat="1" ht="12.75" x14ac:dyDescent="0.2">
      <c r="A101" s="157">
        <v>222</v>
      </c>
      <c r="B101" s="158" t="s">
        <v>169</v>
      </c>
      <c r="C101" s="158" t="b">
        <f t="shared" si="23"/>
        <v>1</v>
      </c>
      <c r="D101" s="101">
        <v>222</v>
      </c>
      <c r="E101" s="98" t="s">
        <v>169</v>
      </c>
      <c r="F101" s="81">
        <v>0.87780000000000002</v>
      </c>
      <c r="G101" s="82">
        <v>1</v>
      </c>
      <c r="H101" s="82">
        <f t="shared" si="24"/>
        <v>1</v>
      </c>
      <c r="I101" s="83">
        <f t="shared" si="25"/>
        <v>3786.66</v>
      </c>
      <c r="J101" s="83">
        <v>0</v>
      </c>
      <c r="K101" s="83">
        <v>0</v>
      </c>
      <c r="L101" s="83">
        <f t="shared" si="26"/>
        <v>0</v>
      </c>
      <c r="M101" s="83">
        <f t="shared" si="27"/>
        <v>0</v>
      </c>
      <c r="N101" s="83">
        <v>0</v>
      </c>
      <c r="O101" s="83">
        <v>0</v>
      </c>
      <c r="P101" s="83">
        <f t="shared" si="28"/>
        <v>0</v>
      </c>
      <c r="Q101" s="84">
        <f t="shared" si="29"/>
        <v>0</v>
      </c>
      <c r="R101" s="84">
        <v>0</v>
      </c>
      <c r="S101" s="83">
        <v>0</v>
      </c>
      <c r="T101" s="83">
        <f t="shared" si="30"/>
        <v>0</v>
      </c>
      <c r="U101" s="83">
        <f t="shared" si="31"/>
        <v>0</v>
      </c>
      <c r="V101" s="83">
        <v>0</v>
      </c>
      <c r="W101" s="83">
        <v>0</v>
      </c>
      <c r="X101" s="83">
        <f t="shared" si="32"/>
        <v>0</v>
      </c>
      <c r="Y101" s="84">
        <f t="shared" si="33"/>
        <v>0</v>
      </c>
      <c r="Z101" s="85">
        <f t="shared" si="34"/>
        <v>3786.66</v>
      </c>
      <c r="AA101" s="86">
        <v>147484</v>
      </c>
      <c r="AB101" s="87">
        <f t="shared" si="20"/>
        <v>0</v>
      </c>
      <c r="AC101" s="84">
        <f t="shared" si="35"/>
        <v>0</v>
      </c>
      <c r="AD101" s="88">
        <f t="shared" si="21"/>
        <v>0</v>
      </c>
      <c r="AE101" s="89">
        <f t="shared" si="36"/>
        <v>0</v>
      </c>
      <c r="AF101" s="99">
        <v>0</v>
      </c>
      <c r="AG101" s="88">
        <f t="shared" si="37"/>
        <v>0</v>
      </c>
      <c r="AH101" s="91">
        <v>0</v>
      </c>
      <c r="AI101" s="92">
        <f t="shared" si="38"/>
        <v>0</v>
      </c>
      <c r="AJ101" s="93">
        <f t="shared" si="22"/>
        <v>147484</v>
      </c>
      <c r="AK101" s="94"/>
      <c r="AL101" s="97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1:60" s="100" customFormat="1" ht="12.75" x14ac:dyDescent="0.2">
      <c r="A102" s="157">
        <v>223</v>
      </c>
      <c r="B102" s="158" t="s">
        <v>170</v>
      </c>
      <c r="C102" s="158" t="b">
        <f t="shared" si="23"/>
        <v>1</v>
      </c>
      <c r="D102" s="101">
        <v>223</v>
      </c>
      <c r="E102" s="98" t="s">
        <v>170</v>
      </c>
      <c r="F102" s="81">
        <v>1241.8007</v>
      </c>
      <c r="G102" s="82">
        <v>1189.2103</v>
      </c>
      <c r="H102" s="82">
        <f t="shared" si="24"/>
        <v>1241.8007</v>
      </c>
      <c r="I102" s="83">
        <f t="shared" si="25"/>
        <v>4702277.04</v>
      </c>
      <c r="J102" s="83">
        <v>95.418500000000009</v>
      </c>
      <c r="K102" s="83">
        <v>74.869500000000002</v>
      </c>
      <c r="L102" s="83">
        <f t="shared" si="26"/>
        <v>95.418500000000009</v>
      </c>
      <c r="M102" s="83">
        <f t="shared" si="27"/>
        <v>180657.75</v>
      </c>
      <c r="N102" s="83">
        <v>214.13480000000001</v>
      </c>
      <c r="O102" s="83">
        <v>215.53200000000001</v>
      </c>
      <c r="P102" s="83">
        <f t="shared" si="28"/>
        <v>215.53200000000001</v>
      </c>
      <c r="Q102" s="84">
        <f t="shared" si="29"/>
        <v>439062.39</v>
      </c>
      <c r="R102" s="84">
        <v>2</v>
      </c>
      <c r="S102" s="83">
        <v>0.98080000000000001</v>
      </c>
      <c r="T102" s="83">
        <f t="shared" si="30"/>
        <v>2</v>
      </c>
      <c r="U102" s="83">
        <f t="shared" si="31"/>
        <v>1481.74</v>
      </c>
      <c r="V102" s="83">
        <v>25</v>
      </c>
      <c r="W102" s="83">
        <v>28.3034</v>
      </c>
      <c r="X102" s="83">
        <f t="shared" si="32"/>
        <v>28.3034</v>
      </c>
      <c r="Y102" s="84">
        <f t="shared" si="33"/>
        <v>20969.14</v>
      </c>
      <c r="Z102" s="85">
        <f t="shared" si="34"/>
        <v>5344448.0599999996</v>
      </c>
      <c r="AA102" s="86">
        <v>2512545</v>
      </c>
      <c r="AB102" s="87">
        <f t="shared" si="20"/>
        <v>7.6799999999999993E-2</v>
      </c>
      <c r="AC102" s="84">
        <f t="shared" si="35"/>
        <v>0</v>
      </c>
      <c r="AD102" s="88">
        <f t="shared" si="21"/>
        <v>0</v>
      </c>
      <c r="AE102" s="89">
        <f t="shared" si="36"/>
        <v>2831903.0599999996</v>
      </c>
      <c r="AF102" s="99">
        <v>13676</v>
      </c>
      <c r="AG102" s="88">
        <f t="shared" si="37"/>
        <v>13676</v>
      </c>
      <c r="AH102" s="91">
        <v>2161931.9700000002</v>
      </c>
      <c r="AI102" s="92">
        <f t="shared" si="38"/>
        <v>2845579.06</v>
      </c>
      <c r="AJ102" s="93">
        <f t="shared" si="22"/>
        <v>5358124.0600000005</v>
      </c>
      <c r="AK102" s="94"/>
      <c r="AL102" s="97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1:60" s="100" customFormat="1" ht="12.75" x14ac:dyDescent="0.2">
      <c r="A103" s="157">
        <v>225</v>
      </c>
      <c r="B103" s="158" t="s">
        <v>171</v>
      </c>
      <c r="C103" s="158" t="b">
        <f t="shared" si="23"/>
        <v>1</v>
      </c>
      <c r="D103" s="101">
        <v>225</v>
      </c>
      <c r="E103" s="98" t="s">
        <v>171</v>
      </c>
      <c r="F103" s="81">
        <v>1559.4624999999999</v>
      </c>
      <c r="G103" s="82">
        <v>1480.6750000000002</v>
      </c>
      <c r="H103" s="82">
        <f t="shared" si="24"/>
        <v>1559.4624999999999</v>
      </c>
      <c r="I103" s="83">
        <f t="shared" si="25"/>
        <v>5905154.2699999996</v>
      </c>
      <c r="J103" s="83">
        <v>256.37509999999997</v>
      </c>
      <c r="K103" s="83">
        <v>191.99349999999998</v>
      </c>
      <c r="L103" s="83">
        <f t="shared" si="26"/>
        <v>256.37509999999997</v>
      </c>
      <c r="M103" s="83">
        <f t="shared" si="27"/>
        <v>485400.1</v>
      </c>
      <c r="N103" s="83">
        <v>221.5044</v>
      </c>
      <c r="O103" s="83">
        <v>228.8484</v>
      </c>
      <c r="P103" s="83">
        <f t="shared" si="28"/>
        <v>228.8484</v>
      </c>
      <c r="Q103" s="84">
        <f t="shared" si="29"/>
        <v>466189.36</v>
      </c>
      <c r="R103" s="84">
        <v>27.836099999999998</v>
      </c>
      <c r="S103" s="83">
        <v>33.346400000000003</v>
      </c>
      <c r="T103" s="83">
        <f t="shared" si="30"/>
        <v>33.346400000000003</v>
      </c>
      <c r="U103" s="83">
        <f t="shared" si="31"/>
        <v>24705.35</v>
      </c>
      <c r="V103" s="83">
        <v>12.562200000000001</v>
      </c>
      <c r="W103" s="83">
        <v>18.8614</v>
      </c>
      <c r="X103" s="83">
        <f t="shared" si="32"/>
        <v>18.8614</v>
      </c>
      <c r="Y103" s="84">
        <f t="shared" si="33"/>
        <v>13973.85</v>
      </c>
      <c r="Z103" s="85">
        <f t="shared" si="34"/>
        <v>6895422.9299999988</v>
      </c>
      <c r="AA103" s="86">
        <v>7202600</v>
      </c>
      <c r="AB103" s="87">
        <f t="shared" si="20"/>
        <v>0.16439999999999999</v>
      </c>
      <c r="AC103" s="84">
        <f t="shared" si="35"/>
        <v>0</v>
      </c>
      <c r="AD103" s="88">
        <f t="shared" si="21"/>
        <v>0</v>
      </c>
      <c r="AE103" s="89">
        <f t="shared" si="36"/>
        <v>0</v>
      </c>
      <c r="AF103" s="99">
        <v>0</v>
      </c>
      <c r="AG103" s="88">
        <f t="shared" si="37"/>
        <v>0</v>
      </c>
      <c r="AH103" s="91">
        <v>0</v>
      </c>
      <c r="AI103" s="92">
        <f t="shared" si="38"/>
        <v>0</v>
      </c>
      <c r="AJ103" s="93">
        <f t="shared" si="22"/>
        <v>7202600</v>
      </c>
      <c r="AK103" s="94"/>
      <c r="AL103" s="97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1:60" s="100" customFormat="1" ht="12.75" x14ac:dyDescent="0.2">
      <c r="A104" s="157">
        <v>227</v>
      </c>
      <c r="B104" s="158" t="s">
        <v>172</v>
      </c>
      <c r="C104" s="158" t="b">
        <f t="shared" si="23"/>
        <v>1</v>
      </c>
      <c r="D104" s="101">
        <v>227</v>
      </c>
      <c r="E104" s="98" t="s">
        <v>172</v>
      </c>
      <c r="F104" s="81">
        <v>319.39660000000003</v>
      </c>
      <c r="G104" s="82">
        <v>291.69619999999998</v>
      </c>
      <c r="H104" s="82">
        <f t="shared" si="24"/>
        <v>319.39660000000003</v>
      </c>
      <c r="I104" s="83">
        <f t="shared" si="25"/>
        <v>1209446.33</v>
      </c>
      <c r="J104" s="83">
        <v>12.989699999999999</v>
      </c>
      <c r="K104" s="83">
        <v>8</v>
      </c>
      <c r="L104" s="83">
        <f t="shared" si="26"/>
        <v>12.989699999999999</v>
      </c>
      <c r="M104" s="83">
        <f t="shared" si="27"/>
        <v>24593.66</v>
      </c>
      <c r="N104" s="83">
        <v>45.297800000000002</v>
      </c>
      <c r="O104" s="83">
        <v>47.353499999999997</v>
      </c>
      <c r="P104" s="83">
        <f t="shared" si="28"/>
        <v>47.353499999999997</v>
      </c>
      <c r="Q104" s="84">
        <f t="shared" si="29"/>
        <v>96464.29</v>
      </c>
      <c r="R104" s="84">
        <v>1</v>
      </c>
      <c r="S104" s="83">
        <v>1</v>
      </c>
      <c r="T104" s="83">
        <f t="shared" si="30"/>
        <v>1</v>
      </c>
      <c r="U104" s="83">
        <f t="shared" si="31"/>
        <v>740.87</v>
      </c>
      <c r="V104" s="83">
        <v>5</v>
      </c>
      <c r="W104" s="83">
        <v>6</v>
      </c>
      <c r="X104" s="83">
        <f t="shared" si="32"/>
        <v>6</v>
      </c>
      <c r="Y104" s="84">
        <f t="shared" si="33"/>
        <v>4445.22</v>
      </c>
      <c r="Z104" s="85">
        <f t="shared" si="34"/>
        <v>1335690.3700000001</v>
      </c>
      <c r="AA104" s="86">
        <v>991553</v>
      </c>
      <c r="AB104" s="87">
        <f t="shared" si="20"/>
        <v>4.07E-2</v>
      </c>
      <c r="AC104" s="84">
        <f t="shared" si="35"/>
        <v>0</v>
      </c>
      <c r="AD104" s="88">
        <f t="shared" si="21"/>
        <v>0</v>
      </c>
      <c r="AE104" s="89">
        <f t="shared" si="36"/>
        <v>344137.37000000011</v>
      </c>
      <c r="AF104" s="99">
        <v>0</v>
      </c>
      <c r="AG104" s="88">
        <f t="shared" si="37"/>
        <v>0</v>
      </c>
      <c r="AH104" s="91">
        <v>219393.29</v>
      </c>
      <c r="AI104" s="92">
        <f t="shared" si="38"/>
        <v>344137.37</v>
      </c>
      <c r="AJ104" s="93">
        <f t="shared" si="22"/>
        <v>1335690.3700000001</v>
      </c>
      <c r="AK104" s="94"/>
      <c r="AL104" s="97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1:60" s="100" customFormat="1" ht="12.75" x14ac:dyDescent="0.2">
      <c r="A105" s="157">
        <v>231</v>
      </c>
      <c r="B105" s="158" t="s">
        <v>173</v>
      </c>
      <c r="C105" s="158" t="b">
        <f t="shared" si="23"/>
        <v>1</v>
      </c>
      <c r="D105" s="101">
        <v>231</v>
      </c>
      <c r="E105" s="98" t="s">
        <v>173</v>
      </c>
      <c r="F105" s="81">
        <v>168.50650000000002</v>
      </c>
      <c r="G105" s="82">
        <v>157.63849999999999</v>
      </c>
      <c r="H105" s="82">
        <f t="shared" si="24"/>
        <v>168.50650000000002</v>
      </c>
      <c r="I105" s="83">
        <f t="shared" si="25"/>
        <v>638076.81999999995</v>
      </c>
      <c r="J105" s="83">
        <v>25.373100000000001</v>
      </c>
      <c r="K105" s="83">
        <v>29.689700000000002</v>
      </c>
      <c r="L105" s="83">
        <f t="shared" si="26"/>
        <v>29.689700000000002</v>
      </c>
      <c r="M105" s="83">
        <f t="shared" si="27"/>
        <v>56212.1</v>
      </c>
      <c r="N105" s="83">
        <v>20</v>
      </c>
      <c r="O105" s="83">
        <v>25.761399999999998</v>
      </c>
      <c r="P105" s="83">
        <f t="shared" si="28"/>
        <v>25.761399999999998</v>
      </c>
      <c r="Q105" s="84">
        <f t="shared" si="29"/>
        <v>52478.81</v>
      </c>
      <c r="R105" s="84">
        <v>0</v>
      </c>
      <c r="S105" s="83">
        <v>0.97729999999999995</v>
      </c>
      <c r="T105" s="83">
        <f t="shared" si="30"/>
        <v>0.97729999999999995</v>
      </c>
      <c r="U105" s="83">
        <f t="shared" si="31"/>
        <v>724.05</v>
      </c>
      <c r="V105" s="83">
        <v>5</v>
      </c>
      <c r="W105" s="83">
        <v>0</v>
      </c>
      <c r="X105" s="83">
        <f t="shared" si="32"/>
        <v>5</v>
      </c>
      <c r="Y105" s="84">
        <f t="shared" si="33"/>
        <v>3704.35</v>
      </c>
      <c r="Z105" s="85">
        <f t="shared" si="34"/>
        <v>751196.13</v>
      </c>
      <c r="AA105" s="86">
        <v>505076</v>
      </c>
      <c r="AB105" s="87">
        <f t="shared" si="20"/>
        <v>0.1762</v>
      </c>
      <c r="AC105" s="84">
        <f t="shared" si="35"/>
        <v>6539.16</v>
      </c>
      <c r="AD105" s="88">
        <f t="shared" si="21"/>
        <v>5822.4461981712802</v>
      </c>
      <c r="AE105" s="89">
        <f t="shared" si="36"/>
        <v>251942.57619817127</v>
      </c>
      <c r="AF105" s="99">
        <v>128961</v>
      </c>
      <c r="AG105" s="88">
        <f t="shared" si="37"/>
        <v>128961</v>
      </c>
      <c r="AH105" s="91">
        <v>293852.28999999998</v>
      </c>
      <c r="AI105" s="92">
        <f t="shared" si="38"/>
        <v>380903.58</v>
      </c>
      <c r="AJ105" s="93">
        <f t="shared" si="22"/>
        <v>885979.58000000007</v>
      </c>
      <c r="AK105" s="94"/>
      <c r="AL105" s="97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1:60" s="100" customFormat="1" ht="12.75" x14ac:dyDescent="0.2">
      <c r="A106" s="157">
        <v>233</v>
      </c>
      <c r="B106" s="159" t="s">
        <v>174</v>
      </c>
      <c r="C106" s="160" t="b">
        <f t="shared" si="23"/>
        <v>1</v>
      </c>
      <c r="D106" s="101">
        <v>233</v>
      </c>
      <c r="E106" s="98" t="s">
        <v>174</v>
      </c>
      <c r="F106" s="81">
        <v>1163.1438000000001</v>
      </c>
      <c r="G106" s="82">
        <v>1083.5568000000001</v>
      </c>
      <c r="H106" s="82">
        <f t="shared" si="24"/>
        <v>1163.1438000000001</v>
      </c>
      <c r="I106" s="83">
        <f t="shared" si="25"/>
        <v>4404430.0999999996</v>
      </c>
      <c r="J106" s="83">
        <v>44.314</v>
      </c>
      <c r="K106" s="83">
        <v>48.625399999999999</v>
      </c>
      <c r="L106" s="83">
        <f t="shared" si="26"/>
        <v>48.625399999999999</v>
      </c>
      <c r="M106" s="83">
        <f t="shared" si="27"/>
        <v>92063.44</v>
      </c>
      <c r="N106" s="83">
        <v>156.0146</v>
      </c>
      <c r="O106" s="83">
        <v>151.37139999999999</v>
      </c>
      <c r="P106" s="83">
        <f t="shared" si="28"/>
        <v>156.0146</v>
      </c>
      <c r="Q106" s="84">
        <f t="shared" si="29"/>
        <v>317818.90000000002</v>
      </c>
      <c r="R106" s="84">
        <v>27.2029</v>
      </c>
      <c r="S106" s="83">
        <v>24.4056</v>
      </c>
      <c r="T106" s="83">
        <f t="shared" si="30"/>
        <v>27.2029</v>
      </c>
      <c r="U106" s="83">
        <f t="shared" si="31"/>
        <v>20153.810000000001</v>
      </c>
      <c r="V106" s="83">
        <v>5</v>
      </c>
      <c r="W106" s="83">
        <v>10</v>
      </c>
      <c r="X106" s="83">
        <f t="shared" si="32"/>
        <v>10</v>
      </c>
      <c r="Y106" s="84">
        <f t="shared" si="33"/>
        <v>7408.7</v>
      </c>
      <c r="Z106" s="85">
        <f t="shared" si="34"/>
        <v>4841874.95</v>
      </c>
      <c r="AA106" s="86">
        <v>4582585</v>
      </c>
      <c r="AB106" s="87">
        <f t="shared" si="20"/>
        <v>4.1799999999999997E-2</v>
      </c>
      <c r="AC106" s="84">
        <f t="shared" si="35"/>
        <v>0</v>
      </c>
      <c r="AD106" s="88">
        <f t="shared" si="21"/>
        <v>0</v>
      </c>
      <c r="AE106" s="89">
        <f t="shared" si="36"/>
        <v>259289.95000000019</v>
      </c>
      <c r="AF106" s="99">
        <v>0</v>
      </c>
      <c r="AG106" s="88">
        <f t="shared" si="37"/>
        <v>0</v>
      </c>
      <c r="AH106" s="91">
        <v>0</v>
      </c>
      <c r="AI106" s="92">
        <f t="shared" si="38"/>
        <v>259289.95</v>
      </c>
      <c r="AJ106" s="93">
        <f t="shared" si="22"/>
        <v>4841874.95</v>
      </c>
      <c r="AK106" s="94"/>
      <c r="AL106" s="97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1:60" s="100" customFormat="1" ht="12.75" x14ac:dyDescent="0.2">
      <c r="A107" s="157">
        <v>235</v>
      </c>
      <c r="B107" s="158" t="s">
        <v>175</v>
      </c>
      <c r="C107" s="158" t="b">
        <f t="shared" si="23"/>
        <v>1</v>
      </c>
      <c r="D107" s="101">
        <v>235</v>
      </c>
      <c r="E107" s="98" t="s">
        <v>175</v>
      </c>
      <c r="F107" s="81">
        <v>84.905500000000004</v>
      </c>
      <c r="G107" s="82">
        <v>78.676999999999992</v>
      </c>
      <c r="H107" s="82">
        <f t="shared" si="24"/>
        <v>84.905500000000004</v>
      </c>
      <c r="I107" s="83">
        <f t="shared" si="25"/>
        <v>321508.26</v>
      </c>
      <c r="J107" s="83">
        <v>18.2</v>
      </c>
      <c r="K107" s="83">
        <v>18.1279</v>
      </c>
      <c r="L107" s="83">
        <f t="shared" si="26"/>
        <v>18.2</v>
      </c>
      <c r="M107" s="83">
        <f t="shared" si="27"/>
        <v>34458.42</v>
      </c>
      <c r="N107" s="83">
        <v>9.5333000000000006</v>
      </c>
      <c r="O107" s="83">
        <v>12.3323</v>
      </c>
      <c r="P107" s="83">
        <f t="shared" si="28"/>
        <v>12.3323</v>
      </c>
      <c r="Q107" s="84">
        <f t="shared" si="29"/>
        <v>25122.25</v>
      </c>
      <c r="R107" s="84">
        <v>0</v>
      </c>
      <c r="S107" s="83">
        <v>0</v>
      </c>
      <c r="T107" s="83">
        <f t="shared" si="30"/>
        <v>0</v>
      </c>
      <c r="U107" s="83">
        <f t="shared" si="31"/>
        <v>0</v>
      </c>
      <c r="V107" s="83">
        <v>1</v>
      </c>
      <c r="W107" s="83">
        <v>0</v>
      </c>
      <c r="X107" s="83">
        <f t="shared" si="32"/>
        <v>1</v>
      </c>
      <c r="Y107" s="84">
        <f t="shared" si="33"/>
        <v>740.87</v>
      </c>
      <c r="Z107" s="85">
        <f t="shared" si="34"/>
        <v>381829.8</v>
      </c>
      <c r="AA107" s="86">
        <v>396687</v>
      </c>
      <c r="AB107" s="87">
        <f t="shared" si="20"/>
        <v>0.21440000000000001</v>
      </c>
      <c r="AC107" s="84">
        <f t="shared" si="35"/>
        <v>0</v>
      </c>
      <c r="AD107" s="88">
        <f t="shared" si="21"/>
        <v>0</v>
      </c>
      <c r="AE107" s="89">
        <f t="shared" si="36"/>
        <v>0</v>
      </c>
      <c r="AF107" s="99">
        <v>13345</v>
      </c>
      <c r="AG107" s="88">
        <f t="shared" si="37"/>
        <v>0</v>
      </c>
      <c r="AH107" s="91">
        <v>0</v>
      </c>
      <c r="AI107" s="92">
        <f t="shared" si="38"/>
        <v>0</v>
      </c>
      <c r="AJ107" s="93">
        <f t="shared" si="22"/>
        <v>396687</v>
      </c>
      <c r="AK107" s="94"/>
      <c r="AL107" s="97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1:60" s="100" customFormat="1" ht="12.75" x14ac:dyDescent="0.2">
      <c r="A108" s="157">
        <v>236</v>
      </c>
      <c r="B108" s="158" t="s">
        <v>176</v>
      </c>
      <c r="C108" s="158" t="b">
        <f t="shared" si="23"/>
        <v>1</v>
      </c>
      <c r="D108" s="101">
        <v>236</v>
      </c>
      <c r="E108" s="98" t="s">
        <v>176</v>
      </c>
      <c r="F108" s="81">
        <v>0.88339999999999996</v>
      </c>
      <c r="G108" s="82">
        <v>4</v>
      </c>
      <c r="H108" s="82">
        <f t="shared" si="24"/>
        <v>4</v>
      </c>
      <c r="I108" s="83">
        <f t="shared" si="25"/>
        <v>15146.64</v>
      </c>
      <c r="J108" s="83">
        <v>0.4667</v>
      </c>
      <c r="K108" s="83">
        <v>2</v>
      </c>
      <c r="L108" s="83">
        <f t="shared" si="26"/>
        <v>2</v>
      </c>
      <c r="M108" s="83">
        <f t="shared" si="27"/>
        <v>3786.64</v>
      </c>
      <c r="N108" s="83">
        <v>0.4667</v>
      </c>
      <c r="O108" s="83">
        <v>1</v>
      </c>
      <c r="P108" s="83">
        <f t="shared" si="28"/>
        <v>1</v>
      </c>
      <c r="Q108" s="84">
        <f t="shared" si="29"/>
        <v>2037.11</v>
      </c>
      <c r="R108" s="84">
        <v>0</v>
      </c>
      <c r="S108" s="83">
        <v>0</v>
      </c>
      <c r="T108" s="83">
        <f t="shared" si="30"/>
        <v>0</v>
      </c>
      <c r="U108" s="83">
        <f t="shared" si="31"/>
        <v>0</v>
      </c>
      <c r="V108" s="83">
        <v>0</v>
      </c>
      <c r="W108" s="83">
        <v>0</v>
      </c>
      <c r="X108" s="83">
        <f t="shared" si="32"/>
        <v>0</v>
      </c>
      <c r="Y108" s="84">
        <f t="shared" si="33"/>
        <v>0</v>
      </c>
      <c r="Z108" s="85">
        <f t="shared" si="34"/>
        <v>20970.39</v>
      </c>
      <c r="AA108" s="86">
        <v>34406</v>
      </c>
      <c r="AB108" s="87">
        <f t="shared" si="20"/>
        <v>0.5</v>
      </c>
      <c r="AC108" s="84">
        <f t="shared" si="35"/>
        <v>0</v>
      </c>
      <c r="AD108" s="88">
        <f t="shared" si="21"/>
        <v>0</v>
      </c>
      <c r="AE108" s="89">
        <f t="shared" si="36"/>
        <v>0</v>
      </c>
      <c r="AF108" s="99">
        <v>0</v>
      </c>
      <c r="AG108" s="88">
        <f t="shared" si="37"/>
        <v>0</v>
      </c>
      <c r="AH108" s="91">
        <v>0</v>
      </c>
      <c r="AI108" s="92">
        <f t="shared" si="38"/>
        <v>0</v>
      </c>
      <c r="AJ108" s="93">
        <f t="shared" si="22"/>
        <v>34406</v>
      </c>
      <c r="AK108" s="94"/>
      <c r="AL108" s="97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  <row r="109" spans="1:60" s="100" customFormat="1" ht="12.75" x14ac:dyDescent="0.2">
      <c r="A109" s="157">
        <v>238</v>
      </c>
      <c r="B109" s="158" t="s">
        <v>177</v>
      </c>
      <c r="C109" s="158" t="b">
        <f t="shared" si="23"/>
        <v>1</v>
      </c>
      <c r="D109" s="101">
        <v>238</v>
      </c>
      <c r="E109" s="98" t="s">
        <v>177</v>
      </c>
      <c r="F109" s="81">
        <v>562.44530000000009</v>
      </c>
      <c r="G109" s="82">
        <v>548.83619999999996</v>
      </c>
      <c r="H109" s="82">
        <f t="shared" si="24"/>
        <v>562.44530000000009</v>
      </c>
      <c r="I109" s="83">
        <f t="shared" si="25"/>
        <v>2129789.12</v>
      </c>
      <c r="J109" s="83">
        <v>227.57329999999999</v>
      </c>
      <c r="K109" s="83">
        <v>171.9648</v>
      </c>
      <c r="L109" s="83">
        <f t="shared" si="26"/>
        <v>227.57329999999999</v>
      </c>
      <c r="M109" s="83">
        <f t="shared" si="27"/>
        <v>430869.08</v>
      </c>
      <c r="N109" s="83">
        <v>109.81140000000001</v>
      </c>
      <c r="O109" s="83">
        <v>107.1758</v>
      </c>
      <c r="P109" s="83">
        <f t="shared" si="28"/>
        <v>109.81140000000001</v>
      </c>
      <c r="Q109" s="84">
        <f t="shared" si="29"/>
        <v>223697.9</v>
      </c>
      <c r="R109" s="84">
        <v>3</v>
      </c>
      <c r="S109" s="83">
        <v>5</v>
      </c>
      <c r="T109" s="83">
        <f t="shared" si="30"/>
        <v>5</v>
      </c>
      <c r="U109" s="83">
        <f t="shared" si="31"/>
        <v>3704.35</v>
      </c>
      <c r="V109" s="83">
        <v>7.774</v>
      </c>
      <c r="W109" s="83">
        <v>15.2416</v>
      </c>
      <c r="X109" s="83">
        <f t="shared" si="32"/>
        <v>15.2416</v>
      </c>
      <c r="Y109" s="84">
        <f t="shared" si="33"/>
        <v>11292.04</v>
      </c>
      <c r="Z109" s="85">
        <f t="shared" si="34"/>
        <v>2799352.49</v>
      </c>
      <c r="AA109" s="86">
        <v>651229</v>
      </c>
      <c r="AB109" s="87">
        <f t="shared" si="20"/>
        <v>0.40460000000000002</v>
      </c>
      <c r="AC109" s="84">
        <f t="shared" si="35"/>
        <v>115095.2</v>
      </c>
      <c r="AD109" s="88">
        <f t="shared" si="21"/>
        <v>102480.38122140507</v>
      </c>
      <c r="AE109" s="89">
        <f t="shared" si="36"/>
        <v>2250603.8712214055</v>
      </c>
      <c r="AF109" s="99">
        <v>2109770</v>
      </c>
      <c r="AG109" s="88">
        <f t="shared" si="37"/>
        <v>2109770</v>
      </c>
      <c r="AH109" s="91">
        <v>3843846.4</v>
      </c>
      <c r="AI109" s="92">
        <f t="shared" si="38"/>
        <v>4360373.87</v>
      </c>
      <c r="AJ109" s="93">
        <f t="shared" si="22"/>
        <v>5011602.87</v>
      </c>
      <c r="AK109" s="94"/>
      <c r="AL109" s="97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</row>
    <row r="110" spans="1:60" s="100" customFormat="1" ht="12.75" x14ac:dyDescent="0.2">
      <c r="A110" s="157">
        <v>243</v>
      </c>
      <c r="B110" s="158" t="s">
        <v>178</v>
      </c>
      <c r="C110" s="158" t="b">
        <f t="shared" si="23"/>
        <v>1</v>
      </c>
      <c r="D110" s="101">
        <v>243</v>
      </c>
      <c r="E110" s="98" t="s">
        <v>178</v>
      </c>
      <c r="F110" s="81">
        <v>51.522600000000004</v>
      </c>
      <c r="G110" s="82">
        <v>48</v>
      </c>
      <c r="H110" s="82">
        <f t="shared" si="24"/>
        <v>51.522600000000004</v>
      </c>
      <c r="I110" s="83">
        <f t="shared" si="25"/>
        <v>195098.57</v>
      </c>
      <c r="J110" s="83">
        <v>11</v>
      </c>
      <c r="K110" s="83">
        <v>10</v>
      </c>
      <c r="L110" s="83">
        <f t="shared" si="26"/>
        <v>11</v>
      </c>
      <c r="M110" s="83">
        <f t="shared" si="27"/>
        <v>20826.52</v>
      </c>
      <c r="N110" s="83">
        <v>8</v>
      </c>
      <c r="O110" s="83">
        <v>10</v>
      </c>
      <c r="P110" s="83">
        <f t="shared" si="28"/>
        <v>10</v>
      </c>
      <c r="Q110" s="84">
        <f t="shared" si="29"/>
        <v>20371.099999999999</v>
      </c>
      <c r="R110" s="84">
        <v>0</v>
      </c>
      <c r="S110" s="83">
        <v>0</v>
      </c>
      <c r="T110" s="83">
        <f t="shared" si="30"/>
        <v>0</v>
      </c>
      <c r="U110" s="83">
        <f t="shared" si="31"/>
        <v>0</v>
      </c>
      <c r="V110" s="83">
        <v>0</v>
      </c>
      <c r="W110" s="83">
        <v>0</v>
      </c>
      <c r="X110" s="83">
        <f t="shared" si="32"/>
        <v>0</v>
      </c>
      <c r="Y110" s="84">
        <f t="shared" si="33"/>
        <v>0</v>
      </c>
      <c r="Z110" s="85">
        <f t="shared" si="34"/>
        <v>236296.19</v>
      </c>
      <c r="AA110" s="86">
        <v>572472</v>
      </c>
      <c r="AB110" s="87">
        <f t="shared" si="20"/>
        <v>0.2135</v>
      </c>
      <c r="AC110" s="84">
        <f t="shared" si="35"/>
        <v>0</v>
      </c>
      <c r="AD110" s="88">
        <f t="shared" si="21"/>
        <v>0</v>
      </c>
      <c r="AE110" s="89">
        <f t="shared" si="36"/>
        <v>0</v>
      </c>
      <c r="AF110" s="99">
        <v>0</v>
      </c>
      <c r="AG110" s="88">
        <f t="shared" si="37"/>
        <v>0</v>
      </c>
      <c r="AH110" s="91">
        <v>0</v>
      </c>
      <c r="AI110" s="92">
        <f t="shared" si="38"/>
        <v>0</v>
      </c>
      <c r="AJ110" s="93">
        <f t="shared" si="22"/>
        <v>572472</v>
      </c>
      <c r="AK110" s="94"/>
      <c r="AL110" s="97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</row>
    <row r="111" spans="1:60" s="100" customFormat="1" ht="12.75" x14ac:dyDescent="0.2">
      <c r="A111" s="157">
        <v>245</v>
      </c>
      <c r="B111" s="158" t="s">
        <v>179</v>
      </c>
      <c r="C111" s="158" t="b">
        <f t="shared" si="23"/>
        <v>1</v>
      </c>
      <c r="D111" s="101">
        <v>245</v>
      </c>
      <c r="E111" s="98" t="s">
        <v>179</v>
      </c>
      <c r="F111" s="81">
        <v>539.1046</v>
      </c>
      <c r="G111" s="82">
        <v>523.84630000000004</v>
      </c>
      <c r="H111" s="82">
        <f t="shared" si="24"/>
        <v>539.1046</v>
      </c>
      <c r="I111" s="83">
        <f t="shared" si="25"/>
        <v>2041405.82</v>
      </c>
      <c r="J111" s="83">
        <v>129.36109999999999</v>
      </c>
      <c r="K111" s="83">
        <v>87.512100000000004</v>
      </c>
      <c r="L111" s="83">
        <f t="shared" si="26"/>
        <v>129.36109999999999</v>
      </c>
      <c r="M111" s="83">
        <f t="shared" si="27"/>
        <v>244921.96</v>
      </c>
      <c r="N111" s="83">
        <v>83.040499999999994</v>
      </c>
      <c r="O111" s="83">
        <v>100.7585</v>
      </c>
      <c r="P111" s="83">
        <f t="shared" si="28"/>
        <v>100.7585</v>
      </c>
      <c r="Q111" s="84">
        <f t="shared" si="29"/>
        <v>205256.15</v>
      </c>
      <c r="R111" s="84">
        <v>0</v>
      </c>
      <c r="S111" s="83">
        <v>0</v>
      </c>
      <c r="T111" s="83">
        <f t="shared" si="30"/>
        <v>0</v>
      </c>
      <c r="U111" s="83">
        <f t="shared" si="31"/>
        <v>0</v>
      </c>
      <c r="V111" s="83">
        <v>4</v>
      </c>
      <c r="W111" s="83">
        <v>9</v>
      </c>
      <c r="X111" s="83">
        <f t="shared" si="32"/>
        <v>9</v>
      </c>
      <c r="Y111" s="84">
        <f t="shared" si="33"/>
        <v>6667.83</v>
      </c>
      <c r="Z111" s="85">
        <f t="shared" si="34"/>
        <v>2498251.7600000002</v>
      </c>
      <c r="AA111" s="86">
        <v>878940</v>
      </c>
      <c r="AB111" s="87">
        <f t="shared" si="20"/>
        <v>0.24</v>
      </c>
      <c r="AC111" s="84">
        <f t="shared" si="35"/>
        <v>38808.33</v>
      </c>
      <c r="AD111" s="88">
        <f t="shared" si="21"/>
        <v>34554.80726360518</v>
      </c>
      <c r="AE111" s="89">
        <f t="shared" si="36"/>
        <v>1653866.5672636055</v>
      </c>
      <c r="AF111" s="99">
        <v>839188</v>
      </c>
      <c r="AG111" s="88">
        <f t="shared" si="37"/>
        <v>839188</v>
      </c>
      <c r="AH111" s="91">
        <v>2148767.79</v>
      </c>
      <c r="AI111" s="92">
        <f t="shared" si="38"/>
        <v>2493054.5699999998</v>
      </c>
      <c r="AJ111" s="93">
        <f t="shared" si="22"/>
        <v>3371994.57</v>
      </c>
      <c r="AK111" s="94"/>
      <c r="AL111" s="97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</row>
    <row r="112" spans="1:60" s="100" customFormat="1" ht="12.75" x14ac:dyDescent="0.2">
      <c r="A112" s="157">
        <v>247</v>
      </c>
      <c r="B112" s="158" t="s">
        <v>180</v>
      </c>
      <c r="C112" s="158" t="b">
        <f t="shared" si="23"/>
        <v>1</v>
      </c>
      <c r="D112" s="101">
        <v>247</v>
      </c>
      <c r="E112" s="98" t="s">
        <v>180</v>
      </c>
      <c r="F112" s="81">
        <v>106.0236</v>
      </c>
      <c r="G112" s="82">
        <v>106.6028</v>
      </c>
      <c r="H112" s="82">
        <f t="shared" si="24"/>
        <v>106.6028</v>
      </c>
      <c r="I112" s="83">
        <f t="shared" si="25"/>
        <v>403668.56</v>
      </c>
      <c r="J112" s="83">
        <v>27.5642</v>
      </c>
      <c r="K112" s="83">
        <v>24.297000000000001</v>
      </c>
      <c r="L112" s="83">
        <f t="shared" si="26"/>
        <v>27.5642</v>
      </c>
      <c r="M112" s="83">
        <f t="shared" si="27"/>
        <v>52187.85</v>
      </c>
      <c r="N112" s="83">
        <v>16.5245</v>
      </c>
      <c r="O112" s="83">
        <v>20.8291</v>
      </c>
      <c r="P112" s="83">
        <f t="shared" si="28"/>
        <v>20.8291</v>
      </c>
      <c r="Q112" s="84">
        <f t="shared" si="29"/>
        <v>42431.17</v>
      </c>
      <c r="R112" s="84">
        <v>0</v>
      </c>
      <c r="S112" s="83">
        <v>0</v>
      </c>
      <c r="T112" s="83">
        <f t="shared" si="30"/>
        <v>0</v>
      </c>
      <c r="U112" s="83">
        <f t="shared" si="31"/>
        <v>0</v>
      </c>
      <c r="V112" s="83">
        <v>0</v>
      </c>
      <c r="W112" s="83">
        <v>0</v>
      </c>
      <c r="X112" s="83">
        <f t="shared" si="32"/>
        <v>0</v>
      </c>
      <c r="Y112" s="84">
        <f t="shared" si="33"/>
        <v>0</v>
      </c>
      <c r="Z112" s="85">
        <f t="shared" si="34"/>
        <v>498287.57999999996</v>
      </c>
      <c r="AA112" s="86">
        <v>171463</v>
      </c>
      <c r="AB112" s="87">
        <f t="shared" si="20"/>
        <v>0.2586</v>
      </c>
      <c r="AC112" s="84">
        <f t="shared" si="35"/>
        <v>8910.1299999999992</v>
      </c>
      <c r="AD112" s="88">
        <f t="shared" si="21"/>
        <v>7933.5499580545311</v>
      </c>
      <c r="AE112" s="89">
        <f t="shared" si="36"/>
        <v>334758.12995805452</v>
      </c>
      <c r="AF112" s="99">
        <v>64565</v>
      </c>
      <c r="AG112" s="88">
        <f t="shared" si="37"/>
        <v>64565</v>
      </c>
      <c r="AH112" s="91">
        <v>326005.87</v>
      </c>
      <c r="AI112" s="92">
        <f t="shared" si="38"/>
        <v>399323.13</v>
      </c>
      <c r="AJ112" s="93">
        <f t="shared" si="22"/>
        <v>570786.13</v>
      </c>
      <c r="AK112" s="94"/>
      <c r="AL112" s="97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</row>
    <row r="113" spans="1:60" s="100" customFormat="1" ht="12.75" x14ac:dyDescent="0.2">
      <c r="A113" s="157">
        <v>249</v>
      </c>
      <c r="B113" s="158" t="s">
        <v>181</v>
      </c>
      <c r="C113" s="158" t="b">
        <f t="shared" si="23"/>
        <v>1</v>
      </c>
      <c r="D113" s="101">
        <v>249</v>
      </c>
      <c r="E113" s="98" t="s">
        <v>181</v>
      </c>
      <c r="F113" s="81">
        <v>823.20420000000001</v>
      </c>
      <c r="G113" s="82">
        <v>761.52980000000002</v>
      </c>
      <c r="H113" s="82">
        <f t="shared" si="24"/>
        <v>823.20420000000001</v>
      </c>
      <c r="I113" s="83">
        <f t="shared" si="25"/>
        <v>3117194.42</v>
      </c>
      <c r="J113" s="83">
        <v>334.27289999999999</v>
      </c>
      <c r="K113" s="83">
        <v>246.0951</v>
      </c>
      <c r="L113" s="83">
        <f t="shared" si="26"/>
        <v>334.27289999999999</v>
      </c>
      <c r="M113" s="83">
        <f t="shared" si="27"/>
        <v>632885.56999999995</v>
      </c>
      <c r="N113" s="83">
        <v>173.63749999999999</v>
      </c>
      <c r="O113" s="83">
        <v>172.4195</v>
      </c>
      <c r="P113" s="83">
        <f t="shared" si="28"/>
        <v>173.63749999999999</v>
      </c>
      <c r="Q113" s="84">
        <f t="shared" si="29"/>
        <v>353718.69</v>
      </c>
      <c r="R113" s="84">
        <v>3</v>
      </c>
      <c r="S113" s="83">
        <v>3</v>
      </c>
      <c r="T113" s="83">
        <f t="shared" si="30"/>
        <v>3</v>
      </c>
      <c r="U113" s="83">
        <f t="shared" si="31"/>
        <v>2222.61</v>
      </c>
      <c r="V113" s="83">
        <v>9</v>
      </c>
      <c r="W113" s="83">
        <v>7.4912000000000001</v>
      </c>
      <c r="X113" s="83">
        <f t="shared" si="32"/>
        <v>9</v>
      </c>
      <c r="Y113" s="84">
        <f t="shared" si="33"/>
        <v>6667.83</v>
      </c>
      <c r="Z113" s="85">
        <f t="shared" si="34"/>
        <v>4112689.1199999996</v>
      </c>
      <c r="AA113" s="86">
        <v>1025486</v>
      </c>
      <c r="AB113" s="87">
        <f t="shared" si="20"/>
        <v>0.40610000000000002</v>
      </c>
      <c r="AC113" s="84">
        <f t="shared" si="35"/>
        <v>169685.28</v>
      </c>
      <c r="AD113" s="88">
        <f t="shared" si="21"/>
        <v>151087.20591354687</v>
      </c>
      <c r="AE113" s="89">
        <f t="shared" si="36"/>
        <v>3238290.3259135466</v>
      </c>
      <c r="AF113" s="99">
        <v>2337908</v>
      </c>
      <c r="AG113" s="88">
        <f t="shared" si="37"/>
        <v>2337908</v>
      </c>
      <c r="AH113" s="91">
        <v>4670612.4000000004</v>
      </c>
      <c r="AI113" s="92">
        <f t="shared" si="38"/>
        <v>5576198.3300000001</v>
      </c>
      <c r="AJ113" s="93">
        <f t="shared" si="22"/>
        <v>6601684.3300000001</v>
      </c>
      <c r="AK113" s="94"/>
      <c r="AL113" s="97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</row>
    <row r="114" spans="1:60" s="100" customFormat="1" ht="12.75" x14ac:dyDescent="0.2">
      <c r="A114" s="157">
        <v>255</v>
      </c>
      <c r="B114" s="158" t="s">
        <v>182</v>
      </c>
      <c r="C114" s="158" t="b">
        <f t="shared" si="23"/>
        <v>1</v>
      </c>
      <c r="D114" s="101">
        <v>255</v>
      </c>
      <c r="E114" s="98" t="s">
        <v>182</v>
      </c>
      <c r="F114" s="81">
        <v>510.87379999999996</v>
      </c>
      <c r="G114" s="82">
        <v>521.8537</v>
      </c>
      <c r="H114" s="82">
        <f t="shared" si="24"/>
        <v>521.8537</v>
      </c>
      <c r="I114" s="83">
        <f t="shared" si="25"/>
        <v>1976082.53</v>
      </c>
      <c r="J114" s="83">
        <v>233.3288</v>
      </c>
      <c r="K114" s="83">
        <v>208.69229999999999</v>
      </c>
      <c r="L114" s="83">
        <f t="shared" si="26"/>
        <v>233.3288</v>
      </c>
      <c r="M114" s="83">
        <f t="shared" si="27"/>
        <v>441766.08</v>
      </c>
      <c r="N114" s="83">
        <v>109.1808</v>
      </c>
      <c r="O114" s="83">
        <v>117.0051</v>
      </c>
      <c r="P114" s="83">
        <f t="shared" si="28"/>
        <v>117.0051</v>
      </c>
      <c r="Q114" s="84">
        <f t="shared" si="29"/>
        <v>238352.26</v>
      </c>
      <c r="R114" s="84">
        <v>4</v>
      </c>
      <c r="S114" s="83">
        <v>3.4929999999999999</v>
      </c>
      <c r="T114" s="83">
        <f t="shared" si="30"/>
        <v>4</v>
      </c>
      <c r="U114" s="83">
        <f t="shared" si="31"/>
        <v>2963.48</v>
      </c>
      <c r="V114" s="83">
        <v>11.9278</v>
      </c>
      <c r="W114" s="83">
        <v>10</v>
      </c>
      <c r="X114" s="83">
        <f t="shared" si="32"/>
        <v>11.9278</v>
      </c>
      <c r="Y114" s="84">
        <f t="shared" si="33"/>
        <v>8836.9500000000007</v>
      </c>
      <c r="Z114" s="85">
        <f t="shared" si="34"/>
        <v>2668001.3000000003</v>
      </c>
      <c r="AA114" s="86">
        <v>504597</v>
      </c>
      <c r="AB114" s="87">
        <f t="shared" si="20"/>
        <v>0.4471</v>
      </c>
      <c r="AC114" s="84">
        <f t="shared" si="35"/>
        <v>130401.63</v>
      </c>
      <c r="AD114" s="88">
        <f t="shared" si="21"/>
        <v>116109.17531133021</v>
      </c>
      <c r="AE114" s="89">
        <f t="shared" si="36"/>
        <v>2279513.4753113305</v>
      </c>
      <c r="AF114" s="99">
        <v>2455617</v>
      </c>
      <c r="AG114" s="88">
        <f t="shared" si="37"/>
        <v>2455617</v>
      </c>
      <c r="AH114" s="91">
        <v>4275972</v>
      </c>
      <c r="AI114" s="92">
        <f t="shared" si="38"/>
        <v>4735130.4800000004</v>
      </c>
      <c r="AJ114" s="93">
        <f t="shared" si="22"/>
        <v>5239727.4800000004</v>
      </c>
      <c r="AK114" s="94"/>
      <c r="AL114" s="97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</row>
    <row r="115" spans="1:60" s="100" customFormat="1" ht="12.75" x14ac:dyDescent="0.2">
      <c r="A115" s="157">
        <v>257</v>
      </c>
      <c r="B115" s="159" t="s">
        <v>183</v>
      </c>
      <c r="C115" s="160" t="b">
        <f t="shared" si="23"/>
        <v>1</v>
      </c>
      <c r="D115" s="101">
        <v>257</v>
      </c>
      <c r="E115" s="98" t="s">
        <v>183</v>
      </c>
      <c r="F115" s="81">
        <v>208.60980000000001</v>
      </c>
      <c r="G115" s="82">
        <v>214.01939999999999</v>
      </c>
      <c r="H115" s="82">
        <f t="shared" si="24"/>
        <v>214.01939999999999</v>
      </c>
      <c r="I115" s="83">
        <f t="shared" si="25"/>
        <v>810418.7</v>
      </c>
      <c r="J115" s="83">
        <v>45.276400000000002</v>
      </c>
      <c r="K115" s="83">
        <v>45.333599999999997</v>
      </c>
      <c r="L115" s="83">
        <f t="shared" si="26"/>
        <v>45.333599999999997</v>
      </c>
      <c r="M115" s="83">
        <f t="shared" si="27"/>
        <v>85831.01</v>
      </c>
      <c r="N115" s="83">
        <v>32.081400000000002</v>
      </c>
      <c r="O115" s="83">
        <v>34.1496</v>
      </c>
      <c r="P115" s="83">
        <f t="shared" si="28"/>
        <v>34.1496</v>
      </c>
      <c r="Q115" s="84">
        <f t="shared" si="29"/>
        <v>69566.490000000005</v>
      </c>
      <c r="R115" s="84">
        <v>1</v>
      </c>
      <c r="S115" s="83">
        <v>2</v>
      </c>
      <c r="T115" s="83">
        <f t="shared" si="30"/>
        <v>2</v>
      </c>
      <c r="U115" s="83">
        <f t="shared" si="31"/>
        <v>1481.74</v>
      </c>
      <c r="V115" s="83">
        <v>6</v>
      </c>
      <c r="W115" s="83">
        <v>0</v>
      </c>
      <c r="X115" s="83">
        <f t="shared" si="32"/>
        <v>6</v>
      </c>
      <c r="Y115" s="84">
        <f t="shared" si="33"/>
        <v>4445.22</v>
      </c>
      <c r="Z115" s="85">
        <f t="shared" si="34"/>
        <v>971743.15999999992</v>
      </c>
      <c r="AA115" s="86">
        <v>1536970</v>
      </c>
      <c r="AB115" s="87">
        <f t="shared" si="20"/>
        <v>0.21179999999999999</v>
      </c>
      <c r="AC115" s="84">
        <f t="shared" si="35"/>
        <v>0</v>
      </c>
      <c r="AD115" s="88">
        <f t="shared" si="21"/>
        <v>0</v>
      </c>
      <c r="AE115" s="89">
        <f t="shared" si="36"/>
        <v>0</v>
      </c>
      <c r="AF115" s="99">
        <v>0</v>
      </c>
      <c r="AG115" s="88">
        <f t="shared" si="37"/>
        <v>0</v>
      </c>
      <c r="AH115" s="91">
        <v>0</v>
      </c>
      <c r="AI115" s="92">
        <f t="shared" si="38"/>
        <v>0</v>
      </c>
      <c r="AJ115" s="93">
        <f t="shared" si="22"/>
        <v>1536970</v>
      </c>
      <c r="AK115" s="94"/>
      <c r="AL115" s="97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</row>
    <row r="116" spans="1:60" s="100" customFormat="1" ht="12.75" x14ac:dyDescent="0.2">
      <c r="A116" s="157">
        <v>259</v>
      </c>
      <c r="B116" s="158" t="s">
        <v>184</v>
      </c>
      <c r="C116" s="158" t="b">
        <f t="shared" si="23"/>
        <v>1</v>
      </c>
      <c r="D116" s="101">
        <v>259</v>
      </c>
      <c r="E116" s="98" t="s">
        <v>184</v>
      </c>
      <c r="F116" s="81">
        <v>1257.5124000000001</v>
      </c>
      <c r="G116" s="82">
        <v>1219.4426999999998</v>
      </c>
      <c r="H116" s="82">
        <f t="shared" si="24"/>
        <v>1257.5124000000001</v>
      </c>
      <c r="I116" s="83">
        <f t="shared" si="25"/>
        <v>4761771.9000000004</v>
      </c>
      <c r="J116" s="83">
        <v>55.0259</v>
      </c>
      <c r="K116" s="83">
        <v>53.6081</v>
      </c>
      <c r="L116" s="83">
        <f t="shared" si="26"/>
        <v>55.0259</v>
      </c>
      <c r="M116" s="83">
        <f t="shared" si="27"/>
        <v>104181.64</v>
      </c>
      <c r="N116" s="83">
        <v>159.62790000000001</v>
      </c>
      <c r="O116" s="83">
        <v>154.5429</v>
      </c>
      <c r="P116" s="83">
        <f t="shared" si="28"/>
        <v>159.62790000000001</v>
      </c>
      <c r="Q116" s="84">
        <f t="shared" si="29"/>
        <v>325179.59000000003</v>
      </c>
      <c r="R116" s="84">
        <v>11.2584</v>
      </c>
      <c r="S116" s="83">
        <v>14.0342</v>
      </c>
      <c r="T116" s="83">
        <f t="shared" si="30"/>
        <v>14.0342</v>
      </c>
      <c r="U116" s="83">
        <f t="shared" si="31"/>
        <v>10397.52</v>
      </c>
      <c r="V116" s="83">
        <v>13.9495</v>
      </c>
      <c r="W116" s="83">
        <v>9</v>
      </c>
      <c r="X116" s="83">
        <f t="shared" si="32"/>
        <v>13.9495</v>
      </c>
      <c r="Y116" s="84">
        <f t="shared" si="33"/>
        <v>10334.77</v>
      </c>
      <c r="Z116" s="85">
        <f t="shared" si="34"/>
        <v>5211865.419999999</v>
      </c>
      <c r="AA116" s="86">
        <v>2803214</v>
      </c>
      <c r="AB116" s="87">
        <f t="shared" si="20"/>
        <v>4.3799999999999999E-2</v>
      </c>
      <c r="AC116" s="84">
        <f t="shared" si="35"/>
        <v>0</v>
      </c>
      <c r="AD116" s="88">
        <f t="shared" si="21"/>
        <v>0</v>
      </c>
      <c r="AE116" s="89">
        <f t="shared" si="36"/>
        <v>2408651.419999999</v>
      </c>
      <c r="AF116" s="99">
        <v>0</v>
      </c>
      <c r="AG116" s="88">
        <f t="shared" si="37"/>
        <v>0</v>
      </c>
      <c r="AH116" s="91">
        <v>2153160.38</v>
      </c>
      <c r="AI116" s="92">
        <f t="shared" si="38"/>
        <v>2408651.42</v>
      </c>
      <c r="AJ116" s="93">
        <f t="shared" si="22"/>
        <v>5211865.42</v>
      </c>
      <c r="AK116" s="94"/>
      <c r="AL116" s="97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</row>
    <row r="117" spans="1:60" s="100" customFormat="1" ht="12.75" x14ac:dyDescent="0.2">
      <c r="A117" s="157">
        <v>261</v>
      </c>
      <c r="B117" s="158" t="s">
        <v>185</v>
      </c>
      <c r="C117" s="158" t="b">
        <f t="shared" si="23"/>
        <v>1</v>
      </c>
      <c r="D117" s="101">
        <v>261</v>
      </c>
      <c r="E117" s="98" t="s">
        <v>185</v>
      </c>
      <c r="F117" s="81">
        <v>1844.9590000000001</v>
      </c>
      <c r="G117" s="82">
        <v>1804.923</v>
      </c>
      <c r="H117" s="82">
        <f t="shared" si="24"/>
        <v>1844.9590000000001</v>
      </c>
      <c r="I117" s="83">
        <f t="shared" si="25"/>
        <v>6986232.4500000002</v>
      </c>
      <c r="J117" s="83">
        <v>320.68040000000002</v>
      </c>
      <c r="K117" s="83">
        <v>254.15180000000001</v>
      </c>
      <c r="L117" s="83">
        <f t="shared" si="26"/>
        <v>320.68040000000002</v>
      </c>
      <c r="M117" s="83">
        <f t="shared" si="27"/>
        <v>607150.61</v>
      </c>
      <c r="N117" s="83">
        <v>272.2346</v>
      </c>
      <c r="O117" s="83">
        <v>282.66610000000003</v>
      </c>
      <c r="P117" s="83">
        <f t="shared" si="28"/>
        <v>282.66610000000003</v>
      </c>
      <c r="Q117" s="84">
        <f t="shared" si="29"/>
        <v>575821.93999999994</v>
      </c>
      <c r="R117" s="84">
        <v>43.320399999999999</v>
      </c>
      <c r="S117" s="83">
        <v>42.985599999999998</v>
      </c>
      <c r="T117" s="83">
        <f t="shared" si="30"/>
        <v>43.320399999999999</v>
      </c>
      <c r="U117" s="83">
        <f t="shared" si="31"/>
        <v>32094.78</v>
      </c>
      <c r="V117" s="83">
        <v>30</v>
      </c>
      <c r="W117" s="83">
        <v>29.852599999999999</v>
      </c>
      <c r="X117" s="83">
        <f t="shared" si="32"/>
        <v>30</v>
      </c>
      <c r="Y117" s="84">
        <f t="shared" si="33"/>
        <v>22226.1</v>
      </c>
      <c r="Z117" s="85">
        <f t="shared" si="34"/>
        <v>8223525.8799999999</v>
      </c>
      <c r="AA117" s="86">
        <v>4241650</v>
      </c>
      <c r="AB117" s="87">
        <f t="shared" si="20"/>
        <v>0.17380000000000001</v>
      </c>
      <c r="AC117" s="84">
        <f t="shared" si="35"/>
        <v>69667.820000000007</v>
      </c>
      <c r="AD117" s="88">
        <f t="shared" si="21"/>
        <v>62031.993970767064</v>
      </c>
      <c r="AE117" s="89">
        <f t="shared" si="36"/>
        <v>4043907.873970767</v>
      </c>
      <c r="AF117" s="99">
        <v>0</v>
      </c>
      <c r="AG117" s="88">
        <f t="shared" si="37"/>
        <v>0</v>
      </c>
      <c r="AH117" s="91">
        <v>3467806.87</v>
      </c>
      <c r="AI117" s="92">
        <f t="shared" si="38"/>
        <v>4043907.87</v>
      </c>
      <c r="AJ117" s="93">
        <f t="shared" si="22"/>
        <v>8285557.8700000001</v>
      </c>
      <c r="AK117" s="94"/>
      <c r="AL117" s="97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</row>
    <row r="118" spans="1:60" s="100" customFormat="1" ht="12.75" x14ac:dyDescent="0.2">
      <c r="A118" s="157">
        <v>263</v>
      </c>
      <c r="B118" s="158" t="s">
        <v>186</v>
      </c>
      <c r="C118" s="158" t="b">
        <f t="shared" si="23"/>
        <v>1</v>
      </c>
      <c r="D118" s="101">
        <v>263</v>
      </c>
      <c r="E118" s="98" t="s">
        <v>186</v>
      </c>
      <c r="F118" s="81">
        <v>958.90869999999995</v>
      </c>
      <c r="G118" s="82">
        <v>910.15559999999994</v>
      </c>
      <c r="H118" s="82">
        <f t="shared" si="24"/>
        <v>958.90869999999995</v>
      </c>
      <c r="I118" s="83">
        <f t="shared" si="25"/>
        <v>3631061.22</v>
      </c>
      <c r="J118" s="83">
        <v>68.615200000000002</v>
      </c>
      <c r="K118" s="83">
        <v>72.652000000000001</v>
      </c>
      <c r="L118" s="83">
        <f t="shared" si="26"/>
        <v>72.652000000000001</v>
      </c>
      <c r="M118" s="83">
        <f t="shared" si="27"/>
        <v>137553.48000000001</v>
      </c>
      <c r="N118" s="83">
        <v>167.44210000000001</v>
      </c>
      <c r="O118" s="83">
        <v>165.56739999999999</v>
      </c>
      <c r="P118" s="83">
        <f t="shared" si="28"/>
        <v>167.44210000000001</v>
      </c>
      <c r="Q118" s="84">
        <f t="shared" si="29"/>
        <v>341097.98</v>
      </c>
      <c r="R118" s="84">
        <v>2.5543</v>
      </c>
      <c r="S118" s="83">
        <v>1.0629</v>
      </c>
      <c r="T118" s="83">
        <f t="shared" si="30"/>
        <v>2.5543</v>
      </c>
      <c r="U118" s="83">
        <f t="shared" si="31"/>
        <v>1892.4</v>
      </c>
      <c r="V118" s="83">
        <v>16.412400000000002</v>
      </c>
      <c r="W118" s="83">
        <v>5.7255000000000003</v>
      </c>
      <c r="X118" s="83">
        <f t="shared" si="32"/>
        <v>16.412400000000002</v>
      </c>
      <c r="Y118" s="84">
        <f t="shared" si="33"/>
        <v>12159.45</v>
      </c>
      <c r="Z118" s="85">
        <f t="shared" si="34"/>
        <v>4123764.5300000003</v>
      </c>
      <c r="AA118" s="86">
        <v>1434605</v>
      </c>
      <c r="AB118" s="87">
        <f t="shared" si="20"/>
        <v>7.5800000000000006E-2</v>
      </c>
      <c r="AC118" s="84">
        <f t="shared" si="35"/>
        <v>0</v>
      </c>
      <c r="AD118" s="88">
        <f t="shared" si="21"/>
        <v>0</v>
      </c>
      <c r="AE118" s="89">
        <f t="shared" si="36"/>
        <v>2689159.5300000003</v>
      </c>
      <c r="AF118" s="99">
        <v>0</v>
      </c>
      <c r="AG118" s="88">
        <f t="shared" si="37"/>
        <v>0</v>
      </c>
      <c r="AH118" s="91">
        <v>2356998.1800000002</v>
      </c>
      <c r="AI118" s="92">
        <f t="shared" si="38"/>
        <v>2689159.53</v>
      </c>
      <c r="AJ118" s="93">
        <f t="shared" si="22"/>
        <v>4123764.53</v>
      </c>
      <c r="AK118" s="94"/>
      <c r="AL118" s="97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</row>
    <row r="119" spans="1:60" s="100" customFormat="1" ht="12.75" x14ac:dyDescent="0.2">
      <c r="A119" s="157">
        <v>267</v>
      </c>
      <c r="B119" s="158" t="s">
        <v>187</v>
      </c>
      <c r="C119" s="158" t="b">
        <f t="shared" si="23"/>
        <v>1</v>
      </c>
      <c r="D119" s="101">
        <v>267</v>
      </c>
      <c r="E119" s="98" t="s">
        <v>187</v>
      </c>
      <c r="F119" s="81">
        <v>3027.2907</v>
      </c>
      <c r="G119" s="82">
        <v>3006.7815999999998</v>
      </c>
      <c r="H119" s="82">
        <f t="shared" si="24"/>
        <v>3027.2907</v>
      </c>
      <c r="I119" s="83">
        <f t="shared" si="25"/>
        <v>11463320.6</v>
      </c>
      <c r="J119" s="83">
        <v>541.22349999999994</v>
      </c>
      <c r="K119" s="83">
        <v>565.76700000000005</v>
      </c>
      <c r="L119" s="83">
        <f t="shared" si="26"/>
        <v>565.76700000000005</v>
      </c>
      <c r="M119" s="83">
        <f t="shared" si="27"/>
        <v>1071177.98</v>
      </c>
      <c r="N119" s="83">
        <v>495.0378</v>
      </c>
      <c r="O119" s="83">
        <v>475.00579999999997</v>
      </c>
      <c r="P119" s="83">
        <f t="shared" si="28"/>
        <v>495.0378</v>
      </c>
      <c r="Q119" s="84">
        <f t="shared" si="29"/>
        <v>1008446.45</v>
      </c>
      <c r="R119" s="84">
        <v>47.379100000000001</v>
      </c>
      <c r="S119" s="83">
        <v>43.271999999999998</v>
      </c>
      <c r="T119" s="83">
        <f t="shared" si="30"/>
        <v>47.379100000000001</v>
      </c>
      <c r="U119" s="83">
        <f t="shared" si="31"/>
        <v>35101.75</v>
      </c>
      <c r="V119" s="83">
        <v>71.253299999999996</v>
      </c>
      <c r="W119" s="83">
        <v>55.864400000000003</v>
      </c>
      <c r="X119" s="83">
        <f t="shared" si="32"/>
        <v>71.253299999999996</v>
      </c>
      <c r="Y119" s="84">
        <f t="shared" si="33"/>
        <v>52789.43</v>
      </c>
      <c r="Z119" s="85">
        <f t="shared" si="34"/>
        <v>13630836.209999999</v>
      </c>
      <c r="AA119" s="86">
        <v>6294306</v>
      </c>
      <c r="AB119" s="87">
        <f t="shared" si="20"/>
        <v>0.18690000000000001</v>
      </c>
      <c r="AC119" s="84">
        <f t="shared" si="35"/>
        <v>132177.32</v>
      </c>
      <c r="AD119" s="88">
        <f t="shared" si="21"/>
        <v>117690.24374972761</v>
      </c>
      <c r="AE119" s="89">
        <f t="shared" si="36"/>
        <v>7454220.4537497265</v>
      </c>
      <c r="AF119" s="99">
        <v>0</v>
      </c>
      <c r="AG119" s="88">
        <f t="shared" si="37"/>
        <v>0</v>
      </c>
      <c r="AH119" s="91">
        <v>6574908.8700000001</v>
      </c>
      <c r="AI119" s="92">
        <f t="shared" si="38"/>
        <v>7454220.4500000002</v>
      </c>
      <c r="AJ119" s="93">
        <f t="shared" si="22"/>
        <v>13748526.449999999</v>
      </c>
      <c r="AK119" s="94"/>
      <c r="AL119" s="97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</row>
    <row r="120" spans="1:60" s="100" customFormat="1" ht="12.75" x14ac:dyDescent="0.2">
      <c r="A120" s="157">
        <v>271</v>
      </c>
      <c r="B120" s="158" t="s">
        <v>188</v>
      </c>
      <c r="C120" s="158" t="b">
        <f t="shared" si="23"/>
        <v>1</v>
      </c>
      <c r="D120" s="101">
        <v>271</v>
      </c>
      <c r="E120" s="98" t="s">
        <v>188</v>
      </c>
      <c r="F120" s="81">
        <v>80.708300000000008</v>
      </c>
      <c r="G120" s="82">
        <v>83.535799999999995</v>
      </c>
      <c r="H120" s="82">
        <f t="shared" si="24"/>
        <v>83.535799999999995</v>
      </c>
      <c r="I120" s="83">
        <f t="shared" si="25"/>
        <v>316321.67</v>
      </c>
      <c r="J120" s="83">
        <v>14.158300000000001</v>
      </c>
      <c r="K120" s="83">
        <v>4.0167000000000002</v>
      </c>
      <c r="L120" s="83">
        <f t="shared" si="26"/>
        <v>14.158300000000001</v>
      </c>
      <c r="M120" s="83">
        <f t="shared" si="27"/>
        <v>26806.19</v>
      </c>
      <c r="N120" s="83">
        <v>15.862500000000001</v>
      </c>
      <c r="O120" s="83">
        <v>18.2028</v>
      </c>
      <c r="P120" s="83">
        <f t="shared" si="28"/>
        <v>18.2028</v>
      </c>
      <c r="Q120" s="84">
        <f t="shared" si="29"/>
        <v>37081.11</v>
      </c>
      <c r="R120" s="84">
        <v>0</v>
      </c>
      <c r="S120" s="83">
        <v>0</v>
      </c>
      <c r="T120" s="83">
        <f t="shared" si="30"/>
        <v>0</v>
      </c>
      <c r="U120" s="83">
        <f t="shared" si="31"/>
        <v>0</v>
      </c>
      <c r="V120" s="83">
        <v>0</v>
      </c>
      <c r="W120" s="83">
        <v>1</v>
      </c>
      <c r="X120" s="83">
        <f t="shared" si="32"/>
        <v>1</v>
      </c>
      <c r="Y120" s="84">
        <f t="shared" si="33"/>
        <v>740.87</v>
      </c>
      <c r="Z120" s="85">
        <f t="shared" si="34"/>
        <v>380949.83999999997</v>
      </c>
      <c r="AA120" s="86">
        <v>863513</v>
      </c>
      <c r="AB120" s="87">
        <f t="shared" si="20"/>
        <v>0.16950000000000001</v>
      </c>
      <c r="AC120" s="84">
        <f t="shared" si="35"/>
        <v>0</v>
      </c>
      <c r="AD120" s="88">
        <f t="shared" si="21"/>
        <v>0</v>
      </c>
      <c r="AE120" s="89">
        <f t="shared" si="36"/>
        <v>0</v>
      </c>
      <c r="AF120" s="99">
        <v>78127</v>
      </c>
      <c r="AG120" s="88">
        <f t="shared" si="37"/>
        <v>0</v>
      </c>
      <c r="AH120" s="91">
        <v>0</v>
      </c>
      <c r="AI120" s="92">
        <f t="shared" si="38"/>
        <v>0</v>
      </c>
      <c r="AJ120" s="93">
        <f t="shared" si="22"/>
        <v>863513</v>
      </c>
      <c r="AK120" s="94"/>
      <c r="AL120" s="97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</row>
    <row r="121" spans="1:60" s="100" customFormat="1" ht="12.75" x14ac:dyDescent="0.2">
      <c r="A121" s="157">
        <v>273</v>
      </c>
      <c r="B121" s="158" t="s">
        <v>189</v>
      </c>
      <c r="C121" s="158" t="b">
        <f t="shared" si="23"/>
        <v>1</v>
      </c>
      <c r="D121" s="101">
        <v>273</v>
      </c>
      <c r="E121" s="98" t="s">
        <v>189</v>
      </c>
      <c r="F121" s="81">
        <v>684.11159999999995</v>
      </c>
      <c r="G121" s="82">
        <v>672.57380000000001</v>
      </c>
      <c r="H121" s="82">
        <f t="shared" si="24"/>
        <v>684.11159999999995</v>
      </c>
      <c r="I121" s="83">
        <f t="shared" si="25"/>
        <v>2590498.0299999998</v>
      </c>
      <c r="J121" s="83">
        <v>246.31909999999999</v>
      </c>
      <c r="K121" s="83">
        <v>246.8603</v>
      </c>
      <c r="L121" s="83">
        <f t="shared" si="26"/>
        <v>246.8603</v>
      </c>
      <c r="M121" s="83">
        <f t="shared" si="27"/>
        <v>467385.54</v>
      </c>
      <c r="N121" s="83">
        <v>135.35720000000001</v>
      </c>
      <c r="O121" s="83">
        <v>130.79689999999999</v>
      </c>
      <c r="P121" s="83">
        <f t="shared" si="28"/>
        <v>135.35720000000001</v>
      </c>
      <c r="Q121" s="84">
        <f t="shared" si="29"/>
        <v>275737.51</v>
      </c>
      <c r="R121" s="84">
        <v>3</v>
      </c>
      <c r="S121" s="83">
        <v>4</v>
      </c>
      <c r="T121" s="83">
        <f t="shared" si="30"/>
        <v>4</v>
      </c>
      <c r="U121" s="83">
        <f t="shared" si="31"/>
        <v>2963.48</v>
      </c>
      <c r="V121" s="83">
        <v>3.25</v>
      </c>
      <c r="W121" s="83">
        <v>9</v>
      </c>
      <c r="X121" s="83">
        <f t="shared" si="32"/>
        <v>9</v>
      </c>
      <c r="Y121" s="84">
        <f t="shared" si="33"/>
        <v>6667.83</v>
      </c>
      <c r="Z121" s="85">
        <f t="shared" si="34"/>
        <v>3343252.39</v>
      </c>
      <c r="AA121" s="86">
        <v>963499</v>
      </c>
      <c r="AB121" s="87">
        <f t="shared" si="20"/>
        <v>0.36080000000000001</v>
      </c>
      <c r="AC121" s="84">
        <f t="shared" si="35"/>
        <v>111334</v>
      </c>
      <c r="AD121" s="88">
        <f t="shared" si="21"/>
        <v>99131.42131821232</v>
      </c>
      <c r="AE121" s="89">
        <f t="shared" si="36"/>
        <v>2478884.8113182127</v>
      </c>
      <c r="AF121" s="99">
        <v>1210683</v>
      </c>
      <c r="AG121" s="88">
        <f t="shared" si="37"/>
        <v>1210683</v>
      </c>
      <c r="AH121" s="91">
        <v>3324607.63</v>
      </c>
      <c r="AI121" s="92">
        <f t="shared" si="38"/>
        <v>3689567.81</v>
      </c>
      <c r="AJ121" s="93">
        <f t="shared" si="22"/>
        <v>4653066.8100000005</v>
      </c>
      <c r="AK121" s="94"/>
      <c r="AL121" s="97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</row>
    <row r="122" spans="1:60" s="100" customFormat="1" ht="12.75" x14ac:dyDescent="0.2">
      <c r="A122" s="157">
        <v>275</v>
      </c>
      <c r="B122" s="158" t="s">
        <v>190</v>
      </c>
      <c r="C122" s="158" t="b">
        <f t="shared" si="23"/>
        <v>1</v>
      </c>
      <c r="D122" s="101">
        <v>275</v>
      </c>
      <c r="E122" s="98" t="s">
        <v>190</v>
      </c>
      <c r="F122" s="81">
        <v>116.61630000000001</v>
      </c>
      <c r="G122" s="82">
        <v>112.2993</v>
      </c>
      <c r="H122" s="82">
        <f t="shared" si="24"/>
        <v>116.61630000000001</v>
      </c>
      <c r="I122" s="83">
        <f t="shared" si="25"/>
        <v>441586.28</v>
      </c>
      <c r="J122" s="83">
        <v>43.819800000000001</v>
      </c>
      <c r="K122" s="83">
        <v>40.507199999999997</v>
      </c>
      <c r="L122" s="83">
        <f t="shared" si="26"/>
        <v>43.819800000000001</v>
      </c>
      <c r="M122" s="83">
        <f t="shared" si="27"/>
        <v>82964.899999999994</v>
      </c>
      <c r="N122" s="83">
        <v>18.703499999999998</v>
      </c>
      <c r="O122" s="83">
        <v>12.561199999999999</v>
      </c>
      <c r="P122" s="83">
        <f t="shared" si="28"/>
        <v>18.703499999999998</v>
      </c>
      <c r="Q122" s="84">
        <f t="shared" si="29"/>
        <v>38101.089999999997</v>
      </c>
      <c r="R122" s="84">
        <v>0</v>
      </c>
      <c r="S122" s="83">
        <v>0</v>
      </c>
      <c r="T122" s="83">
        <f t="shared" si="30"/>
        <v>0</v>
      </c>
      <c r="U122" s="83">
        <f t="shared" si="31"/>
        <v>0</v>
      </c>
      <c r="V122" s="83">
        <v>1</v>
      </c>
      <c r="W122" s="83">
        <v>0</v>
      </c>
      <c r="X122" s="83">
        <f t="shared" si="32"/>
        <v>1</v>
      </c>
      <c r="Y122" s="84">
        <f t="shared" si="33"/>
        <v>740.87</v>
      </c>
      <c r="Z122" s="85">
        <f t="shared" si="34"/>
        <v>563393.14</v>
      </c>
      <c r="AA122" s="86">
        <v>256913</v>
      </c>
      <c r="AB122" s="87">
        <f t="shared" si="20"/>
        <v>0.37580000000000002</v>
      </c>
      <c r="AC122" s="84">
        <f t="shared" si="35"/>
        <v>20584.349999999999</v>
      </c>
      <c r="AD122" s="88">
        <f t="shared" si="21"/>
        <v>18328.236409466506</v>
      </c>
      <c r="AE122" s="89">
        <f t="shared" si="36"/>
        <v>324808.37640946649</v>
      </c>
      <c r="AF122" s="99">
        <v>208016</v>
      </c>
      <c r="AG122" s="88">
        <f t="shared" si="37"/>
        <v>208016</v>
      </c>
      <c r="AH122" s="91">
        <v>463208.06</v>
      </c>
      <c r="AI122" s="92">
        <f t="shared" si="38"/>
        <v>532824.38</v>
      </c>
      <c r="AJ122" s="93">
        <f t="shared" si="22"/>
        <v>789737.38</v>
      </c>
      <c r="AK122" s="94"/>
      <c r="AL122" s="97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</row>
    <row r="123" spans="1:60" s="100" customFormat="1" ht="12.75" x14ac:dyDescent="0.2">
      <c r="A123" s="157">
        <v>279</v>
      </c>
      <c r="B123" s="158" t="s">
        <v>191</v>
      </c>
      <c r="C123" s="158" t="b">
        <f t="shared" si="23"/>
        <v>1</v>
      </c>
      <c r="D123" s="101">
        <v>279</v>
      </c>
      <c r="E123" s="98" t="s">
        <v>191</v>
      </c>
      <c r="F123" s="81">
        <v>2439.5355999999997</v>
      </c>
      <c r="G123" s="82">
        <v>2301.0716000000002</v>
      </c>
      <c r="H123" s="82">
        <f t="shared" si="24"/>
        <v>2439.5355999999997</v>
      </c>
      <c r="I123" s="83">
        <f t="shared" si="25"/>
        <v>9237691.8800000008</v>
      </c>
      <c r="J123" s="83">
        <v>908.09109999999998</v>
      </c>
      <c r="K123" s="83">
        <v>716.50530000000003</v>
      </c>
      <c r="L123" s="83">
        <f t="shared" si="26"/>
        <v>908.09109999999998</v>
      </c>
      <c r="M123" s="83">
        <f t="shared" si="27"/>
        <v>1719307.04</v>
      </c>
      <c r="N123" s="83">
        <v>517.85529999999994</v>
      </c>
      <c r="O123" s="83">
        <v>499.48199999999997</v>
      </c>
      <c r="P123" s="83">
        <f t="shared" si="28"/>
        <v>517.85529999999994</v>
      </c>
      <c r="Q123" s="84">
        <f t="shared" si="29"/>
        <v>1054928.21</v>
      </c>
      <c r="R123" s="84">
        <v>38.287999999999997</v>
      </c>
      <c r="S123" s="83">
        <v>30.35</v>
      </c>
      <c r="T123" s="83">
        <f t="shared" si="30"/>
        <v>38.287999999999997</v>
      </c>
      <c r="U123" s="83">
        <f t="shared" si="31"/>
        <v>28366.43</v>
      </c>
      <c r="V123" s="83">
        <v>22.505600000000001</v>
      </c>
      <c r="W123" s="83">
        <v>35.083500000000001</v>
      </c>
      <c r="X123" s="83">
        <f t="shared" si="32"/>
        <v>35.083500000000001</v>
      </c>
      <c r="Y123" s="84">
        <f t="shared" si="33"/>
        <v>25992.31</v>
      </c>
      <c r="Z123" s="85">
        <f t="shared" si="34"/>
        <v>12066285.870000003</v>
      </c>
      <c r="AA123" s="86">
        <v>3494360</v>
      </c>
      <c r="AB123" s="87">
        <f t="shared" si="20"/>
        <v>0.37219999999999998</v>
      </c>
      <c r="AC123" s="84">
        <f t="shared" si="35"/>
        <v>422489.38</v>
      </c>
      <c r="AD123" s="88">
        <f t="shared" si="21"/>
        <v>376183.13122002542</v>
      </c>
      <c r="AE123" s="89">
        <f t="shared" si="36"/>
        <v>8948109.0012200288</v>
      </c>
      <c r="AF123" s="99">
        <v>3556155</v>
      </c>
      <c r="AG123" s="88">
        <f t="shared" si="37"/>
        <v>3556155</v>
      </c>
      <c r="AH123" s="91">
        <v>10593955.67</v>
      </c>
      <c r="AI123" s="92">
        <f t="shared" si="38"/>
        <v>12504264</v>
      </c>
      <c r="AJ123" s="93">
        <f t="shared" si="22"/>
        <v>15998624</v>
      </c>
      <c r="AK123" s="94"/>
      <c r="AL123" s="97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</row>
    <row r="124" spans="1:60" s="100" customFormat="1" ht="12.75" x14ac:dyDescent="0.2">
      <c r="A124" s="157">
        <v>281</v>
      </c>
      <c r="B124" s="158" t="s">
        <v>192</v>
      </c>
      <c r="C124" s="158" t="b">
        <f t="shared" si="23"/>
        <v>1</v>
      </c>
      <c r="D124" s="101">
        <v>281</v>
      </c>
      <c r="E124" s="98" t="s">
        <v>192</v>
      </c>
      <c r="F124" s="81">
        <v>299.56580000000002</v>
      </c>
      <c r="G124" s="82">
        <v>261.85059999999999</v>
      </c>
      <c r="H124" s="82">
        <f t="shared" si="24"/>
        <v>299.56580000000002</v>
      </c>
      <c r="I124" s="83">
        <f t="shared" si="25"/>
        <v>1134353.83</v>
      </c>
      <c r="J124" s="83">
        <v>30.977699999999999</v>
      </c>
      <c r="K124" s="83">
        <v>12.5404</v>
      </c>
      <c r="L124" s="83">
        <f t="shared" si="26"/>
        <v>30.977699999999999</v>
      </c>
      <c r="M124" s="83">
        <f t="shared" si="27"/>
        <v>58650.7</v>
      </c>
      <c r="N124" s="83">
        <v>47.626199999999997</v>
      </c>
      <c r="O124" s="83">
        <v>44.866399999999999</v>
      </c>
      <c r="P124" s="83">
        <f t="shared" si="28"/>
        <v>47.626199999999997</v>
      </c>
      <c r="Q124" s="84">
        <f t="shared" si="29"/>
        <v>97019.81</v>
      </c>
      <c r="R124" s="84">
        <v>0</v>
      </c>
      <c r="S124" s="83">
        <v>0</v>
      </c>
      <c r="T124" s="83">
        <f t="shared" si="30"/>
        <v>0</v>
      </c>
      <c r="U124" s="83">
        <f t="shared" si="31"/>
        <v>0</v>
      </c>
      <c r="V124" s="83">
        <v>3</v>
      </c>
      <c r="W124" s="83">
        <v>6</v>
      </c>
      <c r="X124" s="83">
        <f t="shared" si="32"/>
        <v>6</v>
      </c>
      <c r="Y124" s="84">
        <f t="shared" si="33"/>
        <v>4445.22</v>
      </c>
      <c r="Z124" s="85">
        <f t="shared" si="34"/>
        <v>1294469.56</v>
      </c>
      <c r="AA124" s="86">
        <v>729321</v>
      </c>
      <c r="AB124" s="87">
        <f t="shared" si="20"/>
        <v>0.10340000000000001</v>
      </c>
      <c r="AC124" s="84">
        <f t="shared" si="35"/>
        <v>0</v>
      </c>
      <c r="AD124" s="88">
        <f t="shared" si="21"/>
        <v>0</v>
      </c>
      <c r="AE124" s="89">
        <f t="shared" si="36"/>
        <v>565148.56000000006</v>
      </c>
      <c r="AF124" s="99">
        <v>0</v>
      </c>
      <c r="AG124" s="88">
        <f t="shared" si="37"/>
        <v>0</v>
      </c>
      <c r="AH124" s="91">
        <v>336712.29</v>
      </c>
      <c r="AI124" s="92">
        <f t="shared" si="38"/>
        <v>565148.56000000006</v>
      </c>
      <c r="AJ124" s="93">
        <f t="shared" si="22"/>
        <v>1294469.56</v>
      </c>
      <c r="AK124" s="94"/>
      <c r="AL124" s="97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</row>
    <row r="125" spans="1:60" s="100" customFormat="1" ht="12.75" x14ac:dyDescent="0.2">
      <c r="A125" s="157">
        <v>283</v>
      </c>
      <c r="B125" s="158" t="s">
        <v>193</v>
      </c>
      <c r="C125" s="158" t="b">
        <f t="shared" si="23"/>
        <v>1</v>
      </c>
      <c r="D125" s="101">
        <v>283</v>
      </c>
      <c r="E125" s="98" t="s">
        <v>193</v>
      </c>
      <c r="F125" s="81">
        <v>726.46899999999994</v>
      </c>
      <c r="G125" s="82">
        <v>679.47289999999998</v>
      </c>
      <c r="H125" s="82">
        <f t="shared" si="24"/>
        <v>726.46899999999994</v>
      </c>
      <c r="I125" s="83">
        <f t="shared" si="25"/>
        <v>2750891.1</v>
      </c>
      <c r="J125" s="83">
        <v>110.75150000000001</v>
      </c>
      <c r="K125" s="83">
        <v>71.843699999999998</v>
      </c>
      <c r="L125" s="83">
        <f t="shared" si="26"/>
        <v>110.75150000000001</v>
      </c>
      <c r="M125" s="83">
        <f t="shared" si="27"/>
        <v>209688.03</v>
      </c>
      <c r="N125" s="83">
        <v>161.6216</v>
      </c>
      <c r="O125" s="83">
        <v>168.02159999999998</v>
      </c>
      <c r="P125" s="83">
        <f t="shared" si="28"/>
        <v>168.02159999999998</v>
      </c>
      <c r="Q125" s="84">
        <f t="shared" si="29"/>
        <v>342278.48</v>
      </c>
      <c r="R125" s="84">
        <v>7</v>
      </c>
      <c r="S125" s="83">
        <v>4.8186999999999998</v>
      </c>
      <c r="T125" s="83">
        <f t="shared" si="30"/>
        <v>7</v>
      </c>
      <c r="U125" s="83">
        <f t="shared" si="31"/>
        <v>5186.09</v>
      </c>
      <c r="V125" s="83">
        <v>2</v>
      </c>
      <c r="W125" s="83">
        <v>11</v>
      </c>
      <c r="X125" s="83">
        <f t="shared" si="32"/>
        <v>11</v>
      </c>
      <c r="Y125" s="84">
        <f t="shared" si="33"/>
        <v>8149.57</v>
      </c>
      <c r="Z125" s="85">
        <f t="shared" si="34"/>
        <v>3316193.2699999996</v>
      </c>
      <c r="AA125" s="86">
        <v>1585463</v>
      </c>
      <c r="AB125" s="87">
        <f t="shared" si="20"/>
        <v>0.1525</v>
      </c>
      <c r="AC125" s="84">
        <f t="shared" si="35"/>
        <v>21112</v>
      </c>
      <c r="AD125" s="88">
        <f t="shared" si="21"/>
        <v>18798.054205095468</v>
      </c>
      <c r="AE125" s="89">
        <f t="shared" si="36"/>
        <v>1749528.3242050949</v>
      </c>
      <c r="AF125" s="99">
        <v>0</v>
      </c>
      <c r="AG125" s="88">
        <f t="shared" si="37"/>
        <v>0</v>
      </c>
      <c r="AH125" s="91">
        <v>1352437.99</v>
      </c>
      <c r="AI125" s="92">
        <f t="shared" si="38"/>
        <v>1749528.32</v>
      </c>
      <c r="AJ125" s="93">
        <f t="shared" si="22"/>
        <v>3334991.3200000003</v>
      </c>
      <c r="AK125" s="94"/>
      <c r="AL125" s="97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</row>
    <row r="126" spans="1:60" s="100" customFormat="1" ht="12.75" x14ac:dyDescent="0.2">
      <c r="A126" s="157">
        <v>285</v>
      </c>
      <c r="B126" s="158" t="s">
        <v>194</v>
      </c>
      <c r="C126" s="158" t="b">
        <f t="shared" si="23"/>
        <v>1</v>
      </c>
      <c r="D126" s="101">
        <v>285</v>
      </c>
      <c r="E126" s="98" t="s">
        <v>194</v>
      </c>
      <c r="F126" s="81">
        <v>1865.4143000000001</v>
      </c>
      <c r="G126" s="82">
        <v>1812.5062</v>
      </c>
      <c r="H126" s="82">
        <f t="shared" si="24"/>
        <v>1865.4143000000001</v>
      </c>
      <c r="I126" s="83">
        <f t="shared" si="25"/>
        <v>7063689.71</v>
      </c>
      <c r="J126" s="83">
        <v>969.75760000000002</v>
      </c>
      <c r="K126" s="83">
        <v>853.19319999999993</v>
      </c>
      <c r="L126" s="83">
        <f t="shared" si="26"/>
        <v>969.75760000000002</v>
      </c>
      <c r="M126" s="83">
        <f t="shared" si="27"/>
        <v>1836061.46</v>
      </c>
      <c r="N126" s="83">
        <v>360.55840000000001</v>
      </c>
      <c r="O126" s="83">
        <v>376.6173</v>
      </c>
      <c r="P126" s="83">
        <f t="shared" si="28"/>
        <v>376.6173</v>
      </c>
      <c r="Q126" s="84">
        <f t="shared" si="29"/>
        <v>767210.87</v>
      </c>
      <c r="R126" s="84">
        <v>20.1647</v>
      </c>
      <c r="S126" s="83">
        <v>17.011399999999998</v>
      </c>
      <c r="T126" s="83">
        <f t="shared" si="30"/>
        <v>20.1647</v>
      </c>
      <c r="U126" s="83">
        <f t="shared" si="31"/>
        <v>14939.42</v>
      </c>
      <c r="V126" s="83">
        <v>21</v>
      </c>
      <c r="W126" s="83">
        <v>24.692799999999998</v>
      </c>
      <c r="X126" s="83">
        <f t="shared" si="32"/>
        <v>24.692799999999998</v>
      </c>
      <c r="Y126" s="84">
        <f t="shared" si="33"/>
        <v>18294.150000000001</v>
      </c>
      <c r="Z126" s="85">
        <f t="shared" si="34"/>
        <v>9700195.6099999994</v>
      </c>
      <c r="AA126" s="86">
        <v>4584319</v>
      </c>
      <c r="AB126" s="87">
        <f t="shared" si="20"/>
        <v>0.51990000000000003</v>
      </c>
      <c r="AC126" s="84">
        <f t="shared" si="35"/>
        <v>581854.56000000006</v>
      </c>
      <c r="AD126" s="88">
        <f t="shared" si="21"/>
        <v>518081.35460221552</v>
      </c>
      <c r="AE126" s="89">
        <f t="shared" si="36"/>
        <v>5633957.9646022152</v>
      </c>
      <c r="AF126" s="99">
        <v>1463505</v>
      </c>
      <c r="AG126" s="88">
        <f t="shared" si="37"/>
        <v>1463505</v>
      </c>
      <c r="AH126" s="91">
        <v>5730890.0199999996</v>
      </c>
      <c r="AI126" s="92">
        <f t="shared" si="38"/>
        <v>7097462.96</v>
      </c>
      <c r="AJ126" s="93">
        <f t="shared" si="22"/>
        <v>11681781.960000001</v>
      </c>
      <c r="AK126" s="94"/>
      <c r="AL126" s="97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</row>
    <row r="127" spans="1:60" s="100" customFormat="1" ht="12.75" x14ac:dyDescent="0.2">
      <c r="A127" s="157">
        <v>287</v>
      </c>
      <c r="B127" s="158" t="s">
        <v>195</v>
      </c>
      <c r="C127" s="158" t="b">
        <f t="shared" si="23"/>
        <v>1</v>
      </c>
      <c r="D127" s="101">
        <v>287</v>
      </c>
      <c r="E127" s="98" t="s">
        <v>195</v>
      </c>
      <c r="F127" s="81">
        <v>411.79090000000002</v>
      </c>
      <c r="G127" s="82">
        <v>384.2201</v>
      </c>
      <c r="H127" s="82">
        <f t="shared" si="24"/>
        <v>411.79090000000002</v>
      </c>
      <c r="I127" s="83">
        <f t="shared" si="25"/>
        <v>1559312.13</v>
      </c>
      <c r="J127" s="83">
        <v>224.12820000000002</v>
      </c>
      <c r="K127" s="83">
        <v>203.90260000000001</v>
      </c>
      <c r="L127" s="83">
        <f t="shared" si="26"/>
        <v>224.12820000000002</v>
      </c>
      <c r="M127" s="83">
        <f t="shared" si="27"/>
        <v>424346.4</v>
      </c>
      <c r="N127" s="83">
        <v>89.819900000000004</v>
      </c>
      <c r="O127" s="83">
        <v>90.233200000000011</v>
      </c>
      <c r="P127" s="83">
        <f t="shared" si="28"/>
        <v>90.233200000000011</v>
      </c>
      <c r="Q127" s="84">
        <f t="shared" si="29"/>
        <v>183814.95</v>
      </c>
      <c r="R127" s="84">
        <v>3.5581</v>
      </c>
      <c r="S127" s="83">
        <v>4</v>
      </c>
      <c r="T127" s="83">
        <f t="shared" si="30"/>
        <v>4</v>
      </c>
      <c r="U127" s="83">
        <f t="shared" si="31"/>
        <v>2963.48</v>
      </c>
      <c r="V127" s="83">
        <v>3</v>
      </c>
      <c r="W127" s="83">
        <v>5</v>
      </c>
      <c r="X127" s="83">
        <f t="shared" si="32"/>
        <v>5</v>
      </c>
      <c r="Y127" s="84">
        <f t="shared" si="33"/>
        <v>3704.35</v>
      </c>
      <c r="Z127" s="85">
        <f t="shared" si="34"/>
        <v>2174141.31</v>
      </c>
      <c r="AA127" s="86">
        <v>516416</v>
      </c>
      <c r="AB127" s="87">
        <f t="shared" si="20"/>
        <v>0.54430000000000001</v>
      </c>
      <c r="AC127" s="84">
        <f t="shared" si="35"/>
        <v>134476.92000000001</v>
      </c>
      <c r="AD127" s="88">
        <f t="shared" si="21"/>
        <v>119737.7999002599</v>
      </c>
      <c r="AE127" s="89">
        <f t="shared" si="36"/>
        <v>1777463.1099002599</v>
      </c>
      <c r="AF127" s="99">
        <v>1995143</v>
      </c>
      <c r="AG127" s="88">
        <f t="shared" si="37"/>
        <v>1995143</v>
      </c>
      <c r="AH127" s="91">
        <v>3282855.73</v>
      </c>
      <c r="AI127" s="92">
        <f t="shared" si="38"/>
        <v>3772606.11</v>
      </c>
      <c r="AJ127" s="93">
        <f t="shared" si="22"/>
        <v>4289022.1099999994</v>
      </c>
      <c r="AK127" s="94"/>
      <c r="AL127" s="97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</row>
    <row r="128" spans="1:60" s="100" customFormat="1" ht="12.75" x14ac:dyDescent="0.2">
      <c r="A128" s="157">
        <v>291</v>
      </c>
      <c r="B128" s="158" t="s">
        <v>196</v>
      </c>
      <c r="C128" s="158" t="b">
        <f t="shared" si="23"/>
        <v>1</v>
      </c>
      <c r="D128" s="101">
        <v>291</v>
      </c>
      <c r="E128" s="98" t="s">
        <v>196</v>
      </c>
      <c r="F128" s="81">
        <v>51.286099999999998</v>
      </c>
      <c r="G128" s="82">
        <v>46.987000000000002</v>
      </c>
      <c r="H128" s="82">
        <f t="shared" si="24"/>
        <v>51.286099999999998</v>
      </c>
      <c r="I128" s="83">
        <f t="shared" si="25"/>
        <v>194203.02</v>
      </c>
      <c r="J128" s="83">
        <v>12</v>
      </c>
      <c r="K128" s="83">
        <v>10.3186</v>
      </c>
      <c r="L128" s="83">
        <f t="shared" si="26"/>
        <v>12</v>
      </c>
      <c r="M128" s="83">
        <f t="shared" si="27"/>
        <v>22719.84</v>
      </c>
      <c r="N128" s="83">
        <v>12.5543</v>
      </c>
      <c r="O128" s="83">
        <v>12.816599999999999</v>
      </c>
      <c r="P128" s="83">
        <f t="shared" si="28"/>
        <v>12.816599999999999</v>
      </c>
      <c r="Q128" s="84">
        <f t="shared" si="29"/>
        <v>26108.82</v>
      </c>
      <c r="R128" s="84">
        <v>0</v>
      </c>
      <c r="S128" s="83">
        <v>0</v>
      </c>
      <c r="T128" s="83">
        <f t="shared" si="30"/>
        <v>0</v>
      </c>
      <c r="U128" s="83">
        <f t="shared" si="31"/>
        <v>0</v>
      </c>
      <c r="V128" s="83">
        <v>1</v>
      </c>
      <c r="W128" s="83">
        <v>0</v>
      </c>
      <c r="X128" s="83">
        <f t="shared" si="32"/>
        <v>1</v>
      </c>
      <c r="Y128" s="84">
        <f t="shared" si="33"/>
        <v>740.87</v>
      </c>
      <c r="Z128" s="85">
        <f t="shared" si="34"/>
        <v>243772.55</v>
      </c>
      <c r="AA128" s="86">
        <v>99814</v>
      </c>
      <c r="AB128" s="87">
        <f t="shared" si="20"/>
        <v>0.23400000000000001</v>
      </c>
      <c r="AC128" s="84">
        <f t="shared" si="35"/>
        <v>3510</v>
      </c>
      <c r="AD128" s="88">
        <f t="shared" si="21"/>
        <v>3125.2922631624238</v>
      </c>
      <c r="AE128" s="89">
        <f t="shared" si="36"/>
        <v>147083.8422631624</v>
      </c>
      <c r="AF128" s="99">
        <v>61334</v>
      </c>
      <c r="AG128" s="88">
        <f t="shared" si="37"/>
        <v>61334</v>
      </c>
      <c r="AH128" s="91">
        <v>175504.52</v>
      </c>
      <c r="AI128" s="92">
        <f t="shared" si="38"/>
        <v>208417.84</v>
      </c>
      <c r="AJ128" s="93">
        <f t="shared" si="22"/>
        <v>308231.83999999997</v>
      </c>
      <c r="AK128" s="94"/>
      <c r="AL128" s="97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</row>
    <row r="129" spans="1:60" s="100" customFormat="1" ht="12.75" x14ac:dyDescent="0.2">
      <c r="A129" s="157">
        <v>293</v>
      </c>
      <c r="B129" s="158" t="s">
        <v>197</v>
      </c>
      <c r="C129" s="158" t="b">
        <f t="shared" si="23"/>
        <v>1</v>
      </c>
      <c r="D129" s="101">
        <v>293</v>
      </c>
      <c r="E129" s="98" t="s">
        <v>197</v>
      </c>
      <c r="F129" s="81">
        <v>57.782799999999995</v>
      </c>
      <c r="G129" s="82">
        <v>56.8</v>
      </c>
      <c r="H129" s="82">
        <f t="shared" si="24"/>
        <v>57.782799999999995</v>
      </c>
      <c r="I129" s="83">
        <f t="shared" si="25"/>
        <v>218803.82</v>
      </c>
      <c r="J129" s="83">
        <v>14.8</v>
      </c>
      <c r="K129" s="83">
        <v>14.933299999999999</v>
      </c>
      <c r="L129" s="83">
        <f t="shared" si="26"/>
        <v>14.933299999999999</v>
      </c>
      <c r="M129" s="83">
        <f t="shared" si="27"/>
        <v>28273.52</v>
      </c>
      <c r="N129" s="83">
        <v>7.32</v>
      </c>
      <c r="O129" s="83">
        <v>5.5223000000000004</v>
      </c>
      <c r="P129" s="83">
        <f t="shared" si="28"/>
        <v>7.32</v>
      </c>
      <c r="Q129" s="84">
        <f t="shared" si="29"/>
        <v>14911.65</v>
      </c>
      <c r="R129" s="84">
        <v>0</v>
      </c>
      <c r="S129" s="83">
        <v>0</v>
      </c>
      <c r="T129" s="83">
        <f t="shared" si="30"/>
        <v>0</v>
      </c>
      <c r="U129" s="83">
        <f t="shared" si="31"/>
        <v>0</v>
      </c>
      <c r="V129" s="83">
        <v>0</v>
      </c>
      <c r="W129" s="83">
        <v>0</v>
      </c>
      <c r="X129" s="83">
        <f t="shared" si="32"/>
        <v>0</v>
      </c>
      <c r="Y129" s="84">
        <f t="shared" si="33"/>
        <v>0</v>
      </c>
      <c r="Z129" s="85">
        <f t="shared" si="34"/>
        <v>261988.99</v>
      </c>
      <c r="AA129" s="86">
        <v>109140</v>
      </c>
      <c r="AB129" s="87">
        <f t="shared" si="20"/>
        <v>0.25840000000000002</v>
      </c>
      <c r="AC129" s="84">
        <f t="shared" si="35"/>
        <v>4823.46</v>
      </c>
      <c r="AD129" s="88">
        <f t="shared" si="21"/>
        <v>4294.7926551776136</v>
      </c>
      <c r="AE129" s="89">
        <f t="shared" si="36"/>
        <v>157143.78265517761</v>
      </c>
      <c r="AF129" s="99">
        <v>174135</v>
      </c>
      <c r="AG129" s="88">
        <f t="shared" si="37"/>
        <v>174135</v>
      </c>
      <c r="AH129" s="91">
        <v>306985.51</v>
      </c>
      <c r="AI129" s="92">
        <f t="shared" si="38"/>
        <v>331278.78000000003</v>
      </c>
      <c r="AJ129" s="93">
        <f t="shared" si="22"/>
        <v>440418.78</v>
      </c>
      <c r="AK129" s="94"/>
      <c r="AL129" s="97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</row>
    <row r="130" spans="1:60" s="100" customFormat="1" ht="12.75" x14ac:dyDescent="0.2">
      <c r="A130" s="157">
        <v>295</v>
      </c>
      <c r="B130" s="158" t="s">
        <v>198</v>
      </c>
      <c r="C130" s="158" t="b">
        <f t="shared" si="23"/>
        <v>1</v>
      </c>
      <c r="D130" s="101">
        <v>295</v>
      </c>
      <c r="E130" s="98" t="s">
        <v>198</v>
      </c>
      <c r="F130" s="81">
        <v>1328.7816</v>
      </c>
      <c r="G130" s="82">
        <v>1298.3027</v>
      </c>
      <c r="H130" s="82">
        <f t="shared" si="24"/>
        <v>1328.7816</v>
      </c>
      <c r="I130" s="83">
        <f t="shared" si="25"/>
        <v>5031644.13</v>
      </c>
      <c r="J130" s="83">
        <v>393.78459999999995</v>
      </c>
      <c r="K130" s="83">
        <v>345.5566</v>
      </c>
      <c r="L130" s="83">
        <f t="shared" si="26"/>
        <v>393.78459999999995</v>
      </c>
      <c r="M130" s="83">
        <f t="shared" si="27"/>
        <v>745560.26</v>
      </c>
      <c r="N130" s="83">
        <v>220.3622</v>
      </c>
      <c r="O130" s="83">
        <v>222.81460000000001</v>
      </c>
      <c r="P130" s="83">
        <f t="shared" si="28"/>
        <v>222.81460000000001</v>
      </c>
      <c r="Q130" s="84">
        <f t="shared" si="29"/>
        <v>453897.85</v>
      </c>
      <c r="R130" s="84">
        <v>68.011300000000006</v>
      </c>
      <c r="S130" s="83">
        <v>56.9876</v>
      </c>
      <c r="T130" s="83">
        <f t="shared" si="30"/>
        <v>68.011300000000006</v>
      </c>
      <c r="U130" s="83">
        <f t="shared" si="31"/>
        <v>50387.53</v>
      </c>
      <c r="V130" s="83">
        <v>13</v>
      </c>
      <c r="W130" s="83">
        <v>11.9298</v>
      </c>
      <c r="X130" s="83">
        <f t="shared" si="32"/>
        <v>13</v>
      </c>
      <c r="Y130" s="84">
        <f t="shared" si="33"/>
        <v>9631.31</v>
      </c>
      <c r="Z130" s="85">
        <f t="shared" si="34"/>
        <v>6291121.0799999991</v>
      </c>
      <c r="AA130" s="86">
        <v>4396112</v>
      </c>
      <c r="AB130" s="87">
        <f t="shared" si="20"/>
        <v>0.2964</v>
      </c>
      <c r="AC130" s="84">
        <f t="shared" si="35"/>
        <v>145897.19</v>
      </c>
      <c r="AD130" s="88">
        <f t="shared" si="21"/>
        <v>129906.37012083708</v>
      </c>
      <c r="AE130" s="89">
        <f t="shared" si="36"/>
        <v>2024915.4501208363</v>
      </c>
      <c r="AF130" s="99">
        <v>768410</v>
      </c>
      <c r="AG130" s="88">
        <f t="shared" si="37"/>
        <v>768410</v>
      </c>
      <c r="AH130" s="91">
        <v>2202478.2000000002</v>
      </c>
      <c r="AI130" s="92">
        <f t="shared" si="38"/>
        <v>2793325.45</v>
      </c>
      <c r="AJ130" s="93">
        <f t="shared" si="22"/>
        <v>7189437.4500000002</v>
      </c>
      <c r="AK130" s="94"/>
      <c r="AL130" s="97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</row>
    <row r="131" spans="1:60" s="100" customFormat="1" ht="12.75" x14ac:dyDescent="0.2">
      <c r="A131" s="157">
        <v>297</v>
      </c>
      <c r="B131" s="158" t="s">
        <v>199</v>
      </c>
      <c r="C131" s="158" t="b">
        <f t="shared" si="23"/>
        <v>1</v>
      </c>
      <c r="D131" s="101">
        <v>297</v>
      </c>
      <c r="E131" s="98" t="s">
        <v>199</v>
      </c>
      <c r="F131" s="81">
        <v>708.42409999999995</v>
      </c>
      <c r="G131" s="82">
        <v>674.68450000000007</v>
      </c>
      <c r="H131" s="82">
        <f t="shared" si="24"/>
        <v>708.42409999999995</v>
      </c>
      <c r="I131" s="83">
        <f t="shared" si="25"/>
        <v>2682561.2000000002</v>
      </c>
      <c r="J131" s="83">
        <v>84.841200000000001</v>
      </c>
      <c r="K131" s="83">
        <v>86.0518</v>
      </c>
      <c r="L131" s="83">
        <f t="shared" si="26"/>
        <v>86.0518</v>
      </c>
      <c r="M131" s="83">
        <f t="shared" si="27"/>
        <v>162923.59</v>
      </c>
      <c r="N131" s="83">
        <v>109.0941</v>
      </c>
      <c r="O131" s="83">
        <v>105.58759999999999</v>
      </c>
      <c r="P131" s="83">
        <f t="shared" si="28"/>
        <v>109.0941</v>
      </c>
      <c r="Q131" s="84">
        <f t="shared" si="29"/>
        <v>222236.68</v>
      </c>
      <c r="R131" s="84">
        <v>16.9648</v>
      </c>
      <c r="S131" s="83">
        <v>14.5198</v>
      </c>
      <c r="T131" s="83">
        <f t="shared" si="30"/>
        <v>16.9648</v>
      </c>
      <c r="U131" s="83">
        <f t="shared" si="31"/>
        <v>12568.71</v>
      </c>
      <c r="V131" s="83">
        <v>11</v>
      </c>
      <c r="W131" s="83">
        <v>4</v>
      </c>
      <c r="X131" s="83">
        <f t="shared" si="32"/>
        <v>11</v>
      </c>
      <c r="Y131" s="84">
        <f t="shared" si="33"/>
        <v>8149.57</v>
      </c>
      <c r="Z131" s="85">
        <f t="shared" si="34"/>
        <v>3088439.75</v>
      </c>
      <c r="AA131" s="86">
        <v>1084091</v>
      </c>
      <c r="AB131" s="87">
        <f t="shared" si="20"/>
        <v>0.1215</v>
      </c>
      <c r="AC131" s="84">
        <f t="shared" si="35"/>
        <v>13069.12</v>
      </c>
      <c r="AD131" s="88">
        <f t="shared" si="21"/>
        <v>11636.700747105782</v>
      </c>
      <c r="AE131" s="89">
        <f t="shared" si="36"/>
        <v>2015985.4507471058</v>
      </c>
      <c r="AF131" s="99">
        <v>672635</v>
      </c>
      <c r="AG131" s="88">
        <f t="shared" si="37"/>
        <v>672635</v>
      </c>
      <c r="AH131" s="91">
        <v>2402354.21</v>
      </c>
      <c r="AI131" s="92">
        <f t="shared" si="38"/>
        <v>2688620.45</v>
      </c>
      <c r="AJ131" s="93">
        <f t="shared" si="22"/>
        <v>3772711.45</v>
      </c>
      <c r="AK131" s="94"/>
      <c r="AL131" s="97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</row>
    <row r="132" spans="1:60" s="100" customFormat="1" ht="12.75" x14ac:dyDescent="0.2">
      <c r="A132" s="157">
        <v>299</v>
      </c>
      <c r="B132" s="158" t="s">
        <v>200</v>
      </c>
      <c r="C132" s="158" t="b">
        <f t="shared" si="23"/>
        <v>1</v>
      </c>
      <c r="D132" s="101">
        <v>299</v>
      </c>
      <c r="E132" s="98" t="s">
        <v>200</v>
      </c>
      <c r="F132" s="81">
        <v>137.33070000000001</v>
      </c>
      <c r="G132" s="82">
        <v>137.1626</v>
      </c>
      <c r="H132" s="82">
        <f t="shared" si="24"/>
        <v>137.33070000000001</v>
      </c>
      <c r="I132" s="83">
        <f t="shared" si="25"/>
        <v>520024.67</v>
      </c>
      <c r="J132" s="83">
        <v>48.231199999999994</v>
      </c>
      <c r="K132" s="83">
        <v>40.745800000000003</v>
      </c>
      <c r="L132" s="83">
        <f t="shared" si="26"/>
        <v>48.231199999999994</v>
      </c>
      <c r="M132" s="83">
        <f t="shared" si="27"/>
        <v>91317.1</v>
      </c>
      <c r="N132" s="83">
        <v>33.923500000000004</v>
      </c>
      <c r="O132" s="83">
        <v>32.912099999999995</v>
      </c>
      <c r="P132" s="83">
        <f t="shared" si="28"/>
        <v>33.923500000000004</v>
      </c>
      <c r="Q132" s="84">
        <f t="shared" si="29"/>
        <v>69105.899999999994</v>
      </c>
      <c r="R132" s="84">
        <v>1</v>
      </c>
      <c r="S132" s="83">
        <v>0</v>
      </c>
      <c r="T132" s="83">
        <f t="shared" si="30"/>
        <v>1</v>
      </c>
      <c r="U132" s="83">
        <f t="shared" si="31"/>
        <v>740.87</v>
      </c>
      <c r="V132" s="83">
        <v>2</v>
      </c>
      <c r="W132" s="83">
        <v>3</v>
      </c>
      <c r="X132" s="83">
        <f t="shared" si="32"/>
        <v>3</v>
      </c>
      <c r="Y132" s="84">
        <f t="shared" si="33"/>
        <v>2222.61</v>
      </c>
      <c r="Z132" s="85">
        <f t="shared" si="34"/>
        <v>683411.15</v>
      </c>
      <c r="AA132" s="86">
        <v>274314</v>
      </c>
      <c r="AB132" s="87">
        <f t="shared" si="20"/>
        <v>0.35120000000000001</v>
      </c>
      <c r="AC132" s="84">
        <f t="shared" si="35"/>
        <v>21173.5</v>
      </c>
      <c r="AD132" s="88">
        <f t="shared" si="21"/>
        <v>18852.813599450023</v>
      </c>
      <c r="AE132" s="89">
        <f t="shared" si="36"/>
        <v>427949.96359945007</v>
      </c>
      <c r="AF132" s="99">
        <v>271086</v>
      </c>
      <c r="AG132" s="88">
        <f t="shared" si="37"/>
        <v>271086</v>
      </c>
      <c r="AH132" s="91">
        <v>640591.18000000005</v>
      </c>
      <c r="AI132" s="92">
        <f t="shared" si="38"/>
        <v>699035.96</v>
      </c>
      <c r="AJ132" s="93">
        <f t="shared" si="22"/>
        <v>973349.96</v>
      </c>
      <c r="AK132" s="94"/>
      <c r="AL132" s="97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</row>
    <row r="133" spans="1:60" s="100" customFormat="1" ht="12.75" x14ac:dyDescent="0.2">
      <c r="A133" s="157">
        <v>303</v>
      </c>
      <c r="B133" s="158" t="s">
        <v>201</v>
      </c>
      <c r="C133" s="158" t="b">
        <f t="shared" si="23"/>
        <v>1</v>
      </c>
      <c r="D133" s="101">
        <v>303</v>
      </c>
      <c r="E133" s="98" t="s">
        <v>201</v>
      </c>
      <c r="F133" s="81">
        <v>122.43299999999999</v>
      </c>
      <c r="G133" s="82">
        <v>136.62209999999999</v>
      </c>
      <c r="H133" s="82">
        <f t="shared" si="24"/>
        <v>136.62209999999999</v>
      </c>
      <c r="I133" s="83">
        <f t="shared" si="25"/>
        <v>517341.44</v>
      </c>
      <c r="J133" s="83">
        <v>37.909300000000002</v>
      </c>
      <c r="K133" s="83">
        <v>27.307000000000002</v>
      </c>
      <c r="L133" s="83">
        <f t="shared" si="26"/>
        <v>37.909300000000002</v>
      </c>
      <c r="M133" s="83">
        <f t="shared" si="27"/>
        <v>71774.44</v>
      </c>
      <c r="N133" s="83">
        <v>21.754900000000003</v>
      </c>
      <c r="O133" s="83">
        <v>25.918900000000001</v>
      </c>
      <c r="P133" s="83">
        <f t="shared" si="28"/>
        <v>25.918900000000001</v>
      </c>
      <c r="Q133" s="84">
        <f t="shared" si="29"/>
        <v>52799.65</v>
      </c>
      <c r="R133" s="84">
        <v>0.97799999999999998</v>
      </c>
      <c r="S133" s="83">
        <v>1.7292000000000001</v>
      </c>
      <c r="T133" s="83">
        <f t="shared" si="30"/>
        <v>1.7292000000000001</v>
      </c>
      <c r="U133" s="83">
        <f t="shared" si="31"/>
        <v>1281.1099999999999</v>
      </c>
      <c r="V133" s="83">
        <v>2</v>
      </c>
      <c r="W133" s="83">
        <v>2.8685</v>
      </c>
      <c r="X133" s="83">
        <f t="shared" si="32"/>
        <v>2.8685</v>
      </c>
      <c r="Y133" s="84">
        <f t="shared" si="33"/>
        <v>2125.19</v>
      </c>
      <c r="Z133" s="85">
        <f t="shared" si="34"/>
        <v>645321.82999999996</v>
      </c>
      <c r="AA133" s="86">
        <v>1855168</v>
      </c>
      <c r="AB133" s="87">
        <f t="shared" si="20"/>
        <v>0.27750000000000002</v>
      </c>
      <c r="AC133" s="84">
        <f t="shared" si="35"/>
        <v>0</v>
      </c>
      <c r="AD133" s="88">
        <f t="shared" si="21"/>
        <v>0</v>
      </c>
      <c r="AE133" s="89">
        <f t="shared" si="36"/>
        <v>0</v>
      </c>
      <c r="AF133" s="99">
        <v>0</v>
      </c>
      <c r="AG133" s="88">
        <f t="shared" si="37"/>
        <v>0</v>
      </c>
      <c r="AH133" s="91">
        <v>0</v>
      </c>
      <c r="AI133" s="92">
        <f t="shared" si="38"/>
        <v>0</v>
      </c>
      <c r="AJ133" s="93">
        <f t="shared" si="22"/>
        <v>1855168</v>
      </c>
      <c r="AK133" s="94"/>
      <c r="AL133" s="97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</row>
    <row r="134" spans="1:60" s="100" customFormat="1" ht="12.75" x14ac:dyDescent="0.2">
      <c r="A134" s="157">
        <v>311</v>
      </c>
      <c r="B134" s="158" t="s">
        <v>202</v>
      </c>
      <c r="C134" s="158" t="b">
        <f t="shared" si="23"/>
        <v>1</v>
      </c>
      <c r="D134" s="101">
        <v>311</v>
      </c>
      <c r="E134" s="98" t="s">
        <v>202</v>
      </c>
      <c r="F134" s="81">
        <v>250.76350000000002</v>
      </c>
      <c r="G134" s="82">
        <v>223.62719999999999</v>
      </c>
      <c r="H134" s="82">
        <f t="shared" si="24"/>
        <v>250.76350000000002</v>
      </c>
      <c r="I134" s="83">
        <f t="shared" si="25"/>
        <v>949556.11</v>
      </c>
      <c r="J134" s="83">
        <v>154.30539999999999</v>
      </c>
      <c r="K134" s="83">
        <v>126.4324</v>
      </c>
      <c r="L134" s="83">
        <f t="shared" si="26"/>
        <v>154.30539999999999</v>
      </c>
      <c r="M134" s="83">
        <f t="shared" si="27"/>
        <v>292149.5</v>
      </c>
      <c r="N134" s="83">
        <v>58.567</v>
      </c>
      <c r="O134" s="83">
        <v>59.164900000000003</v>
      </c>
      <c r="P134" s="83">
        <f t="shared" si="28"/>
        <v>59.164900000000003</v>
      </c>
      <c r="Q134" s="84">
        <f t="shared" si="29"/>
        <v>120525.41</v>
      </c>
      <c r="R134" s="84">
        <v>0</v>
      </c>
      <c r="S134" s="83">
        <v>1.7637</v>
      </c>
      <c r="T134" s="83">
        <f t="shared" si="30"/>
        <v>1.7637</v>
      </c>
      <c r="U134" s="83">
        <f t="shared" si="31"/>
        <v>1306.67</v>
      </c>
      <c r="V134" s="83">
        <v>2</v>
      </c>
      <c r="W134" s="83">
        <v>3.2911999999999999</v>
      </c>
      <c r="X134" s="83">
        <f t="shared" si="32"/>
        <v>3.2911999999999999</v>
      </c>
      <c r="Y134" s="84">
        <f t="shared" si="33"/>
        <v>2438.35</v>
      </c>
      <c r="Z134" s="85">
        <f t="shared" si="34"/>
        <v>1365976.0399999998</v>
      </c>
      <c r="AA134" s="86">
        <v>213275</v>
      </c>
      <c r="AB134" s="87">
        <f t="shared" si="20"/>
        <v>0.61529999999999996</v>
      </c>
      <c r="AC134" s="84">
        <f t="shared" si="35"/>
        <v>92583.24</v>
      </c>
      <c r="AD134" s="88">
        <f t="shared" si="21"/>
        <v>82435.807313535566</v>
      </c>
      <c r="AE134" s="89">
        <f t="shared" si="36"/>
        <v>1235136.8473135354</v>
      </c>
      <c r="AF134" s="99">
        <v>884432</v>
      </c>
      <c r="AG134" s="88">
        <f t="shared" si="37"/>
        <v>884432</v>
      </c>
      <c r="AH134" s="91">
        <v>1779568.84</v>
      </c>
      <c r="AI134" s="92">
        <f t="shared" si="38"/>
        <v>2119568.85</v>
      </c>
      <c r="AJ134" s="93">
        <f t="shared" si="22"/>
        <v>2332843.85</v>
      </c>
      <c r="AK134" s="94"/>
      <c r="AL134" s="97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</row>
    <row r="135" spans="1:60" s="100" customFormat="1" ht="12.75" x14ac:dyDescent="0.2">
      <c r="A135" s="157">
        <v>315</v>
      </c>
      <c r="B135" s="158" t="s">
        <v>203</v>
      </c>
      <c r="C135" s="158" t="b">
        <f t="shared" si="23"/>
        <v>1</v>
      </c>
      <c r="D135" s="101">
        <v>315</v>
      </c>
      <c r="E135" s="98" t="s">
        <v>203</v>
      </c>
      <c r="F135" s="81">
        <v>1265.3232</v>
      </c>
      <c r="G135" s="82">
        <v>1194.7741000000001</v>
      </c>
      <c r="H135" s="82">
        <f t="shared" si="24"/>
        <v>1265.3232</v>
      </c>
      <c r="I135" s="83">
        <f t="shared" si="25"/>
        <v>4791348.75</v>
      </c>
      <c r="J135" s="83">
        <v>120.3065</v>
      </c>
      <c r="K135" s="83">
        <v>94.691400000000002</v>
      </c>
      <c r="L135" s="83">
        <f t="shared" si="26"/>
        <v>120.3065</v>
      </c>
      <c r="M135" s="83">
        <f t="shared" si="27"/>
        <v>227778.7</v>
      </c>
      <c r="N135" s="83">
        <v>227.03640000000001</v>
      </c>
      <c r="O135" s="83">
        <v>227.077</v>
      </c>
      <c r="P135" s="83">
        <f t="shared" si="28"/>
        <v>227.077</v>
      </c>
      <c r="Q135" s="84">
        <f t="shared" si="29"/>
        <v>462580.83</v>
      </c>
      <c r="R135" s="84">
        <v>14.097</v>
      </c>
      <c r="S135" s="83">
        <v>13</v>
      </c>
      <c r="T135" s="83">
        <f t="shared" si="30"/>
        <v>14.097</v>
      </c>
      <c r="U135" s="83">
        <f t="shared" si="31"/>
        <v>10444.040000000001</v>
      </c>
      <c r="V135" s="83">
        <v>17</v>
      </c>
      <c r="W135" s="83">
        <v>21</v>
      </c>
      <c r="X135" s="83">
        <f t="shared" si="32"/>
        <v>21</v>
      </c>
      <c r="Y135" s="84">
        <f t="shared" si="33"/>
        <v>15558.27</v>
      </c>
      <c r="Z135" s="85">
        <f t="shared" si="34"/>
        <v>5507710.5899999999</v>
      </c>
      <c r="AA135" s="86">
        <v>1939191</v>
      </c>
      <c r="AB135" s="87">
        <f t="shared" si="20"/>
        <v>9.5100000000000004E-2</v>
      </c>
      <c r="AC135" s="84">
        <f t="shared" si="35"/>
        <v>0</v>
      </c>
      <c r="AD135" s="88">
        <f t="shared" si="21"/>
        <v>0</v>
      </c>
      <c r="AE135" s="89">
        <f t="shared" si="36"/>
        <v>3568519.59</v>
      </c>
      <c r="AF135" s="99">
        <v>2167003</v>
      </c>
      <c r="AG135" s="88">
        <f t="shared" si="37"/>
        <v>2167003</v>
      </c>
      <c r="AH135" s="91">
        <v>5177666.41</v>
      </c>
      <c r="AI135" s="92">
        <f t="shared" si="38"/>
        <v>5735522.5899999999</v>
      </c>
      <c r="AJ135" s="93">
        <f t="shared" si="22"/>
        <v>7674713.5899999999</v>
      </c>
      <c r="AK135" s="94"/>
      <c r="AL135" s="97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</row>
    <row r="136" spans="1:60" s="100" customFormat="1" ht="12.75" x14ac:dyDescent="0.2">
      <c r="A136" s="157">
        <v>317</v>
      </c>
      <c r="B136" s="158" t="s">
        <v>204</v>
      </c>
      <c r="C136" s="158" t="b">
        <f t="shared" si="23"/>
        <v>1</v>
      </c>
      <c r="D136" s="101">
        <v>317</v>
      </c>
      <c r="E136" s="98" t="s">
        <v>204</v>
      </c>
      <c r="F136" s="81">
        <v>675.78399999999999</v>
      </c>
      <c r="G136" s="82">
        <v>639.84590000000003</v>
      </c>
      <c r="H136" s="82">
        <f t="shared" si="24"/>
        <v>675.78399999999999</v>
      </c>
      <c r="I136" s="83">
        <f t="shared" si="25"/>
        <v>2558964.2400000002</v>
      </c>
      <c r="J136" s="83">
        <v>337.3492</v>
      </c>
      <c r="K136" s="83">
        <v>296.74149999999997</v>
      </c>
      <c r="L136" s="83">
        <f t="shared" si="26"/>
        <v>337.3492</v>
      </c>
      <c r="M136" s="83">
        <f t="shared" si="27"/>
        <v>638709.99</v>
      </c>
      <c r="N136" s="83">
        <v>144.8843</v>
      </c>
      <c r="O136" s="83">
        <v>139.07079999999999</v>
      </c>
      <c r="P136" s="83">
        <f t="shared" si="28"/>
        <v>144.8843</v>
      </c>
      <c r="Q136" s="84">
        <f t="shared" si="29"/>
        <v>295145.26</v>
      </c>
      <c r="R136" s="84">
        <v>32.376300000000001</v>
      </c>
      <c r="S136" s="83">
        <v>34.005600000000001</v>
      </c>
      <c r="T136" s="83">
        <f t="shared" si="30"/>
        <v>34.005600000000001</v>
      </c>
      <c r="U136" s="83">
        <f t="shared" si="31"/>
        <v>25193.73</v>
      </c>
      <c r="V136" s="83">
        <v>5</v>
      </c>
      <c r="W136" s="83">
        <v>7.5332999999999997</v>
      </c>
      <c r="X136" s="83">
        <f t="shared" si="32"/>
        <v>7.5332999999999997</v>
      </c>
      <c r="Y136" s="84">
        <f t="shared" si="33"/>
        <v>5581.2</v>
      </c>
      <c r="Z136" s="85">
        <f t="shared" si="34"/>
        <v>3523594.4200000004</v>
      </c>
      <c r="AA136" s="86">
        <v>1543380</v>
      </c>
      <c r="AB136" s="87">
        <f t="shared" ref="AB136:AB199" si="39">ROUND(IF(H136=0,0,L136/H136),4)</f>
        <v>0.49919999999999998</v>
      </c>
      <c r="AC136" s="84">
        <f t="shared" si="35"/>
        <v>202409.52</v>
      </c>
      <c r="AD136" s="88">
        <f t="shared" ref="AD136:AD199" si="40">(AC136/$AC$6)*$AC$5</f>
        <v>180224.75978530478</v>
      </c>
      <c r="AE136" s="89">
        <f t="shared" si="36"/>
        <v>2160439.1797853052</v>
      </c>
      <c r="AF136" s="99">
        <v>1498757</v>
      </c>
      <c r="AG136" s="88">
        <f t="shared" si="37"/>
        <v>1498757</v>
      </c>
      <c r="AH136" s="91">
        <v>3022925.8</v>
      </c>
      <c r="AI136" s="92">
        <f t="shared" si="38"/>
        <v>3659196.18</v>
      </c>
      <c r="AJ136" s="93">
        <f t="shared" ref="AJ136:AJ199" si="41">AI136+AA136</f>
        <v>5202576.18</v>
      </c>
      <c r="AK136" s="94"/>
      <c r="AL136" s="97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</row>
    <row r="137" spans="1:60" s="100" customFormat="1" ht="12.75" x14ac:dyDescent="0.2">
      <c r="A137" s="157">
        <v>319</v>
      </c>
      <c r="B137" s="158" t="s">
        <v>205</v>
      </c>
      <c r="C137" s="158" t="b">
        <f t="shared" ref="C137:C200" si="42">B137=E137</f>
        <v>1</v>
      </c>
      <c r="D137" s="101">
        <v>319</v>
      </c>
      <c r="E137" s="98" t="s">
        <v>205</v>
      </c>
      <c r="F137" s="81">
        <v>3850.8804</v>
      </c>
      <c r="G137" s="82">
        <v>3792.1091000000001</v>
      </c>
      <c r="H137" s="82">
        <f t="shared" ref="H137:H200" si="43">MAX(F137,G137)</f>
        <v>3850.8804</v>
      </c>
      <c r="I137" s="83">
        <f t="shared" ref="I137:I200" si="44">ROUND(H137*I$5,2)</f>
        <v>14581974.779999999</v>
      </c>
      <c r="J137" s="83">
        <v>484.41179999999997</v>
      </c>
      <c r="K137" s="83">
        <v>513.33460000000002</v>
      </c>
      <c r="L137" s="83">
        <f t="shared" ref="L137:L200" si="45">MAX(J137,K137)</f>
        <v>513.33460000000002</v>
      </c>
      <c r="M137" s="83">
        <f t="shared" ref="M137:M200" si="46">ROUND(L137*$M$5,2)</f>
        <v>971906.66</v>
      </c>
      <c r="N137" s="83">
        <v>667.52430000000004</v>
      </c>
      <c r="O137" s="83">
        <v>697.60839999999996</v>
      </c>
      <c r="P137" s="83">
        <f t="shared" ref="P137:P200" si="47">MAX(N137,O137)</f>
        <v>697.60839999999996</v>
      </c>
      <c r="Q137" s="84">
        <f t="shared" ref="Q137:Q200" si="48">ROUND(P137*$Q$5,2)</f>
        <v>1421105.05</v>
      </c>
      <c r="R137" s="84">
        <v>18.8522</v>
      </c>
      <c r="S137" s="83">
        <v>21.068899999999999</v>
      </c>
      <c r="T137" s="83">
        <f t="shared" ref="T137:T200" si="49">MAX(R137,S137)</f>
        <v>21.068899999999999</v>
      </c>
      <c r="U137" s="83">
        <f t="shared" ref="U137:U200" si="50">ROUND(T137*$U$5,2)</f>
        <v>15609.32</v>
      </c>
      <c r="V137" s="83">
        <v>64.322199999999995</v>
      </c>
      <c r="W137" s="83">
        <v>78.372200000000007</v>
      </c>
      <c r="X137" s="83">
        <f t="shared" ref="X137:X200" si="51">MAX(V137,W137)</f>
        <v>78.372200000000007</v>
      </c>
      <c r="Y137" s="84">
        <f t="shared" ref="Y137:Y200" si="52">ROUND(X137*$Y$5,2)</f>
        <v>58063.61</v>
      </c>
      <c r="Z137" s="85">
        <f t="shared" ref="Z137:Z200" si="53">I137+M137+Q137+U137+Y137</f>
        <v>17048659.419999998</v>
      </c>
      <c r="AA137" s="86">
        <v>7319077</v>
      </c>
      <c r="AB137" s="87">
        <f t="shared" si="39"/>
        <v>0.1333</v>
      </c>
      <c r="AC137" s="84">
        <f t="shared" ref="AC137:AC200" si="54">IF(AA137&gt;Z137,0,ROUND(IF(AB137&lt;0.12,0,IF(AB137&gt;0.48,L137*600,(L137*150)+((AB137-0.12)*100)*12.5*L137)),2))</f>
        <v>85534.38</v>
      </c>
      <c r="AD137" s="88">
        <f t="shared" si="40"/>
        <v>76159.525939713611</v>
      </c>
      <c r="AE137" s="89">
        <f t="shared" ref="AE137:AE200" si="55">IF(Z137&gt;AA137,Z137-AA137+AD137,0)</f>
        <v>9805741.9459397122</v>
      </c>
      <c r="AF137" s="99">
        <v>1295082</v>
      </c>
      <c r="AG137" s="88">
        <f t="shared" ref="AG137:AG200" si="56">IF(OR(H137=0,AA137&gt;Z137),0,ROUND(AF137,2))</f>
        <v>1295082</v>
      </c>
      <c r="AH137" s="91">
        <v>9981387.2599999998</v>
      </c>
      <c r="AI137" s="92">
        <f t="shared" ref="AI137:AI200" si="57">ROUND(MAX((AE137+AG137),AH137),2)</f>
        <v>11100823.949999999</v>
      </c>
      <c r="AJ137" s="93">
        <f t="shared" si="41"/>
        <v>18419900.949999999</v>
      </c>
      <c r="AK137" s="94"/>
      <c r="AL137" s="97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</row>
    <row r="138" spans="1:60" s="100" customFormat="1" ht="12.75" x14ac:dyDescent="0.2">
      <c r="A138" s="157">
        <v>321</v>
      </c>
      <c r="B138" s="158" t="s">
        <v>206</v>
      </c>
      <c r="C138" s="158" t="b">
        <f t="shared" si="42"/>
        <v>1</v>
      </c>
      <c r="D138" s="101">
        <v>321</v>
      </c>
      <c r="E138" s="98" t="s">
        <v>206</v>
      </c>
      <c r="F138" s="81">
        <v>668.5104</v>
      </c>
      <c r="G138" s="82">
        <v>601.91129999999998</v>
      </c>
      <c r="H138" s="82">
        <f t="shared" si="43"/>
        <v>668.5104</v>
      </c>
      <c r="I138" s="83">
        <f t="shared" si="44"/>
        <v>2531421.59</v>
      </c>
      <c r="J138" s="83">
        <v>150.7107</v>
      </c>
      <c r="K138" s="83">
        <v>131.70320000000001</v>
      </c>
      <c r="L138" s="83">
        <f t="shared" si="45"/>
        <v>150.7107</v>
      </c>
      <c r="M138" s="83">
        <f t="shared" si="46"/>
        <v>285343.58</v>
      </c>
      <c r="N138" s="83">
        <v>133.7801</v>
      </c>
      <c r="O138" s="83">
        <v>137.25989999999999</v>
      </c>
      <c r="P138" s="83">
        <f t="shared" si="47"/>
        <v>137.25989999999999</v>
      </c>
      <c r="Q138" s="84">
        <f t="shared" si="48"/>
        <v>279613.51</v>
      </c>
      <c r="R138" s="84">
        <v>0</v>
      </c>
      <c r="S138" s="83">
        <v>0</v>
      </c>
      <c r="T138" s="83">
        <f t="shared" si="49"/>
        <v>0</v>
      </c>
      <c r="U138" s="83">
        <f t="shared" si="50"/>
        <v>0</v>
      </c>
      <c r="V138" s="83">
        <v>12</v>
      </c>
      <c r="W138" s="83">
        <v>9.2134999999999998</v>
      </c>
      <c r="X138" s="83">
        <f t="shared" si="51"/>
        <v>12</v>
      </c>
      <c r="Y138" s="84">
        <f t="shared" si="52"/>
        <v>8890.44</v>
      </c>
      <c r="Z138" s="85">
        <f t="shared" si="53"/>
        <v>3105269.1199999996</v>
      </c>
      <c r="AA138" s="86">
        <v>1211279</v>
      </c>
      <c r="AB138" s="87">
        <f t="shared" si="39"/>
        <v>0.22539999999999999</v>
      </c>
      <c r="AC138" s="84">
        <f t="shared" si="54"/>
        <v>42462.74</v>
      </c>
      <c r="AD138" s="88">
        <f t="shared" si="40"/>
        <v>37808.681707885349</v>
      </c>
      <c r="AE138" s="89">
        <f t="shared" si="55"/>
        <v>1931798.801707885</v>
      </c>
      <c r="AF138" s="99">
        <v>714779</v>
      </c>
      <c r="AG138" s="88">
        <f t="shared" si="56"/>
        <v>714779</v>
      </c>
      <c r="AH138" s="91">
        <v>2129639.44</v>
      </c>
      <c r="AI138" s="92">
        <f t="shared" si="57"/>
        <v>2646577.7999999998</v>
      </c>
      <c r="AJ138" s="93">
        <f t="shared" si="41"/>
        <v>3857856.8</v>
      </c>
      <c r="AK138" s="94"/>
      <c r="AL138" s="97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</row>
    <row r="139" spans="1:60" s="100" customFormat="1" ht="12.75" x14ac:dyDescent="0.2">
      <c r="A139" s="157">
        <v>323</v>
      </c>
      <c r="B139" s="158" t="s">
        <v>207</v>
      </c>
      <c r="C139" s="158" t="b">
        <f t="shared" si="42"/>
        <v>1</v>
      </c>
      <c r="D139" s="101">
        <v>323</v>
      </c>
      <c r="E139" s="98" t="s">
        <v>207</v>
      </c>
      <c r="F139" s="81">
        <v>49.853099999999998</v>
      </c>
      <c r="G139" s="82">
        <v>43.110399999999998</v>
      </c>
      <c r="H139" s="82">
        <f t="shared" si="43"/>
        <v>49.853099999999998</v>
      </c>
      <c r="I139" s="83">
        <f t="shared" si="44"/>
        <v>188776.74</v>
      </c>
      <c r="J139" s="83">
        <v>14.316800000000001</v>
      </c>
      <c r="K139" s="83">
        <v>10.615400000000001</v>
      </c>
      <c r="L139" s="83">
        <f t="shared" si="45"/>
        <v>14.316800000000001</v>
      </c>
      <c r="M139" s="83">
        <f t="shared" si="46"/>
        <v>27106.28</v>
      </c>
      <c r="N139" s="83">
        <v>5</v>
      </c>
      <c r="O139" s="83">
        <v>6.1482999999999999</v>
      </c>
      <c r="P139" s="83">
        <f t="shared" si="47"/>
        <v>6.1482999999999999</v>
      </c>
      <c r="Q139" s="84">
        <f t="shared" si="48"/>
        <v>12524.76</v>
      </c>
      <c r="R139" s="84">
        <v>0</v>
      </c>
      <c r="S139" s="83">
        <v>0</v>
      </c>
      <c r="T139" s="83">
        <f t="shared" si="49"/>
        <v>0</v>
      </c>
      <c r="U139" s="83">
        <f t="shared" si="50"/>
        <v>0</v>
      </c>
      <c r="V139" s="83">
        <v>2</v>
      </c>
      <c r="W139" s="83">
        <v>0</v>
      </c>
      <c r="X139" s="83">
        <f t="shared" si="51"/>
        <v>2</v>
      </c>
      <c r="Y139" s="84">
        <f t="shared" si="52"/>
        <v>1481.74</v>
      </c>
      <c r="Z139" s="85">
        <f t="shared" si="53"/>
        <v>229889.52</v>
      </c>
      <c r="AA139" s="86">
        <v>135376</v>
      </c>
      <c r="AB139" s="87">
        <f t="shared" si="39"/>
        <v>0.28720000000000001</v>
      </c>
      <c r="AC139" s="84">
        <f t="shared" si="54"/>
        <v>5139.7299999999996</v>
      </c>
      <c r="AD139" s="88">
        <f t="shared" si="40"/>
        <v>4576.3984056250147</v>
      </c>
      <c r="AE139" s="89">
        <f t="shared" si="55"/>
        <v>99089.918405625009</v>
      </c>
      <c r="AF139" s="99">
        <v>101586</v>
      </c>
      <c r="AG139" s="88">
        <f t="shared" si="56"/>
        <v>101586</v>
      </c>
      <c r="AH139" s="91">
        <v>161388.12</v>
      </c>
      <c r="AI139" s="92">
        <f t="shared" si="57"/>
        <v>200675.92</v>
      </c>
      <c r="AJ139" s="93">
        <f t="shared" si="41"/>
        <v>336051.92000000004</v>
      </c>
      <c r="AK139" s="94"/>
      <c r="AL139" s="97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</row>
    <row r="140" spans="1:60" s="100" customFormat="1" ht="12.75" x14ac:dyDescent="0.2">
      <c r="A140" s="157">
        <v>327</v>
      </c>
      <c r="B140" s="158" t="s">
        <v>208</v>
      </c>
      <c r="C140" s="158" t="b">
        <f t="shared" si="42"/>
        <v>1</v>
      </c>
      <c r="D140" s="101">
        <v>327</v>
      </c>
      <c r="E140" s="98" t="s">
        <v>208</v>
      </c>
      <c r="F140" s="81">
        <v>277.42570000000001</v>
      </c>
      <c r="G140" s="82">
        <v>279.0163</v>
      </c>
      <c r="H140" s="82">
        <f t="shared" si="43"/>
        <v>279.0163</v>
      </c>
      <c r="I140" s="83">
        <f t="shared" si="44"/>
        <v>1056539.8600000001</v>
      </c>
      <c r="J140" s="83">
        <v>27.011500000000002</v>
      </c>
      <c r="K140" s="83">
        <v>23.9649</v>
      </c>
      <c r="L140" s="83">
        <f t="shared" si="45"/>
        <v>27.011500000000002</v>
      </c>
      <c r="M140" s="83">
        <f t="shared" si="46"/>
        <v>51141.41</v>
      </c>
      <c r="N140" s="83">
        <v>48.313600000000001</v>
      </c>
      <c r="O140" s="83">
        <v>57.354900000000001</v>
      </c>
      <c r="P140" s="83">
        <f t="shared" si="47"/>
        <v>57.354900000000001</v>
      </c>
      <c r="Q140" s="84">
        <f t="shared" si="48"/>
        <v>116838.24</v>
      </c>
      <c r="R140" s="84">
        <v>1</v>
      </c>
      <c r="S140" s="83">
        <v>2.8</v>
      </c>
      <c r="T140" s="83">
        <f t="shared" si="49"/>
        <v>2.8</v>
      </c>
      <c r="U140" s="83">
        <f t="shared" si="50"/>
        <v>2074.44</v>
      </c>
      <c r="V140" s="83">
        <v>1</v>
      </c>
      <c r="W140" s="83">
        <v>5.9657999999999998</v>
      </c>
      <c r="X140" s="83">
        <f t="shared" si="51"/>
        <v>5.9657999999999998</v>
      </c>
      <c r="Y140" s="84">
        <f t="shared" si="52"/>
        <v>4419.88</v>
      </c>
      <c r="Z140" s="85">
        <f t="shared" si="53"/>
        <v>1231013.8299999998</v>
      </c>
      <c r="AA140" s="86">
        <v>677074</v>
      </c>
      <c r="AB140" s="87">
        <f t="shared" si="39"/>
        <v>9.6799999999999997E-2</v>
      </c>
      <c r="AC140" s="84">
        <f t="shared" si="54"/>
        <v>0</v>
      </c>
      <c r="AD140" s="88">
        <f t="shared" si="40"/>
        <v>0</v>
      </c>
      <c r="AE140" s="89">
        <f t="shared" si="55"/>
        <v>553939.82999999984</v>
      </c>
      <c r="AF140" s="99">
        <v>52744</v>
      </c>
      <c r="AG140" s="88">
        <f t="shared" si="56"/>
        <v>52744</v>
      </c>
      <c r="AH140" s="91">
        <v>498072.84</v>
      </c>
      <c r="AI140" s="92">
        <f t="shared" si="57"/>
        <v>606683.82999999996</v>
      </c>
      <c r="AJ140" s="93">
        <f t="shared" si="41"/>
        <v>1283757.83</v>
      </c>
      <c r="AK140" s="94"/>
      <c r="AL140" s="97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</row>
    <row r="141" spans="1:60" s="100" customFormat="1" ht="12.75" x14ac:dyDescent="0.2">
      <c r="A141" s="157">
        <v>329</v>
      </c>
      <c r="B141" s="158" t="s">
        <v>209</v>
      </c>
      <c r="C141" s="158" t="b">
        <f t="shared" si="42"/>
        <v>1</v>
      </c>
      <c r="D141" s="101">
        <v>329</v>
      </c>
      <c r="E141" s="98" t="s">
        <v>209</v>
      </c>
      <c r="F141" s="81">
        <v>139.9896</v>
      </c>
      <c r="G141" s="82">
        <v>136.30930000000001</v>
      </c>
      <c r="H141" s="82">
        <f t="shared" si="43"/>
        <v>139.9896</v>
      </c>
      <c r="I141" s="83">
        <f t="shared" si="44"/>
        <v>530093.02</v>
      </c>
      <c r="J141" s="83">
        <v>21.413699999999999</v>
      </c>
      <c r="K141" s="83">
        <v>21</v>
      </c>
      <c r="L141" s="83">
        <f t="shared" si="45"/>
        <v>21.413699999999999</v>
      </c>
      <c r="M141" s="83">
        <f t="shared" si="46"/>
        <v>40542.99</v>
      </c>
      <c r="N141" s="83">
        <v>20.1127</v>
      </c>
      <c r="O141" s="83">
        <v>24.200500000000002</v>
      </c>
      <c r="P141" s="83">
        <f t="shared" si="47"/>
        <v>24.200500000000002</v>
      </c>
      <c r="Q141" s="84">
        <f t="shared" si="48"/>
        <v>49299.08</v>
      </c>
      <c r="R141" s="84">
        <v>0</v>
      </c>
      <c r="S141" s="83">
        <v>0</v>
      </c>
      <c r="T141" s="83">
        <f t="shared" si="49"/>
        <v>0</v>
      </c>
      <c r="U141" s="83">
        <f t="shared" si="50"/>
        <v>0</v>
      </c>
      <c r="V141" s="83">
        <v>4</v>
      </c>
      <c r="W141" s="83">
        <v>4</v>
      </c>
      <c r="X141" s="83">
        <f t="shared" si="51"/>
        <v>4</v>
      </c>
      <c r="Y141" s="84">
        <f t="shared" si="52"/>
        <v>2963.48</v>
      </c>
      <c r="Z141" s="85">
        <f t="shared" si="53"/>
        <v>622898.56999999995</v>
      </c>
      <c r="AA141" s="86">
        <v>394823</v>
      </c>
      <c r="AB141" s="87">
        <f t="shared" si="39"/>
        <v>0.153</v>
      </c>
      <c r="AC141" s="84">
        <f t="shared" si="54"/>
        <v>4095.37</v>
      </c>
      <c r="AD141" s="88">
        <f t="shared" si="40"/>
        <v>3646.503753785611</v>
      </c>
      <c r="AE141" s="89">
        <f t="shared" si="55"/>
        <v>231722.07375378555</v>
      </c>
      <c r="AF141" s="99">
        <v>95306</v>
      </c>
      <c r="AG141" s="88">
        <f t="shared" si="56"/>
        <v>95306</v>
      </c>
      <c r="AH141" s="91">
        <v>307194.81</v>
      </c>
      <c r="AI141" s="92">
        <f t="shared" si="57"/>
        <v>327028.07</v>
      </c>
      <c r="AJ141" s="93">
        <f t="shared" si="41"/>
        <v>721851.07000000007</v>
      </c>
      <c r="AK141" s="94"/>
      <c r="AL141" s="97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</row>
    <row r="142" spans="1:60" s="100" customFormat="1" ht="12.75" x14ac:dyDescent="0.2">
      <c r="A142" s="157">
        <v>331</v>
      </c>
      <c r="B142" s="158" t="s">
        <v>210</v>
      </c>
      <c r="C142" s="158" t="b">
        <f t="shared" si="42"/>
        <v>1</v>
      </c>
      <c r="D142" s="101">
        <v>331</v>
      </c>
      <c r="E142" s="98" t="s">
        <v>210</v>
      </c>
      <c r="F142" s="81">
        <v>365.81209999999999</v>
      </c>
      <c r="G142" s="82">
        <v>346.97629999999998</v>
      </c>
      <c r="H142" s="82">
        <f t="shared" si="43"/>
        <v>365.81209999999999</v>
      </c>
      <c r="I142" s="83">
        <f t="shared" si="44"/>
        <v>1385206.05</v>
      </c>
      <c r="J142" s="83">
        <v>25</v>
      </c>
      <c r="K142" s="83">
        <v>29.7547</v>
      </c>
      <c r="L142" s="83">
        <f t="shared" si="45"/>
        <v>29.7547</v>
      </c>
      <c r="M142" s="83">
        <f t="shared" si="46"/>
        <v>56335.17</v>
      </c>
      <c r="N142" s="83">
        <v>65.735299999999995</v>
      </c>
      <c r="O142" s="83">
        <v>69.342399999999998</v>
      </c>
      <c r="P142" s="83">
        <f t="shared" si="47"/>
        <v>69.342399999999998</v>
      </c>
      <c r="Q142" s="84">
        <f t="shared" si="48"/>
        <v>141258.1</v>
      </c>
      <c r="R142" s="84">
        <v>6.5705999999999998</v>
      </c>
      <c r="S142" s="83">
        <v>7</v>
      </c>
      <c r="T142" s="83">
        <f t="shared" si="49"/>
        <v>7</v>
      </c>
      <c r="U142" s="83">
        <f t="shared" si="50"/>
        <v>5186.09</v>
      </c>
      <c r="V142" s="83">
        <v>3</v>
      </c>
      <c r="W142" s="83">
        <v>1.5875999999999999</v>
      </c>
      <c r="X142" s="83">
        <f t="shared" si="51"/>
        <v>3</v>
      </c>
      <c r="Y142" s="84">
        <f t="shared" si="52"/>
        <v>2222.61</v>
      </c>
      <c r="Z142" s="85">
        <f t="shared" si="53"/>
        <v>1590208.0200000003</v>
      </c>
      <c r="AA142" s="86">
        <v>504261</v>
      </c>
      <c r="AB142" s="87">
        <f t="shared" si="39"/>
        <v>8.1299999999999997E-2</v>
      </c>
      <c r="AC142" s="84">
        <f t="shared" si="54"/>
        <v>0</v>
      </c>
      <c r="AD142" s="88">
        <f t="shared" si="40"/>
        <v>0</v>
      </c>
      <c r="AE142" s="89">
        <f t="shared" si="55"/>
        <v>1085947.0200000003</v>
      </c>
      <c r="AF142" s="99">
        <v>142268</v>
      </c>
      <c r="AG142" s="88">
        <f t="shared" si="56"/>
        <v>142268</v>
      </c>
      <c r="AH142" s="91">
        <v>1105923.22</v>
      </c>
      <c r="AI142" s="92">
        <f t="shared" si="57"/>
        <v>1228215.02</v>
      </c>
      <c r="AJ142" s="93">
        <f t="shared" si="41"/>
        <v>1732476.02</v>
      </c>
      <c r="AK142" s="94"/>
      <c r="AL142" s="97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</row>
    <row r="143" spans="1:60" s="100" customFormat="1" ht="12.75" x14ac:dyDescent="0.2">
      <c r="A143" s="157">
        <v>333</v>
      </c>
      <c r="B143" s="158" t="s">
        <v>211</v>
      </c>
      <c r="C143" s="158" t="b">
        <f t="shared" si="42"/>
        <v>1</v>
      </c>
      <c r="D143" s="101">
        <v>333</v>
      </c>
      <c r="E143" s="98" t="s">
        <v>211</v>
      </c>
      <c r="F143" s="81">
        <v>280.66469999999998</v>
      </c>
      <c r="G143" s="82">
        <v>269.2217</v>
      </c>
      <c r="H143" s="82">
        <f t="shared" si="43"/>
        <v>280.66469999999998</v>
      </c>
      <c r="I143" s="83">
        <f t="shared" si="44"/>
        <v>1062781.79</v>
      </c>
      <c r="J143" s="83">
        <v>98.417299999999997</v>
      </c>
      <c r="K143" s="83">
        <v>90.977099999999993</v>
      </c>
      <c r="L143" s="83">
        <f t="shared" si="45"/>
        <v>98.417299999999997</v>
      </c>
      <c r="M143" s="83">
        <f t="shared" si="46"/>
        <v>186335.44</v>
      </c>
      <c r="N143" s="83">
        <v>36.323700000000002</v>
      </c>
      <c r="O143" s="83">
        <v>39.557700000000004</v>
      </c>
      <c r="P143" s="83">
        <f t="shared" si="47"/>
        <v>39.557700000000004</v>
      </c>
      <c r="Q143" s="84">
        <f t="shared" si="48"/>
        <v>80583.39</v>
      </c>
      <c r="R143" s="84">
        <v>5</v>
      </c>
      <c r="S143" s="83">
        <v>5</v>
      </c>
      <c r="T143" s="83">
        <f t="shared" si="49"/>
        <v>5</v>
      </c>
      <c r="U143" s="83">
        <f t="shared" si="50"/>
        <v>3704.35</v>
      </c>
      <c r="V143" s="83">
        <v>3</v>
      </c>
      <c r="W143" s="83">
        <v>6.5007999999999999</v>
      </c>
      <c r="X143" s="83">
        <f t="shared" si="51"/>
        <v>6.5007999999999999</v>
      </c>
      <c r="Y143" s="84">
        <f t="shared" si="52"/>
        <v>4816.25</v>
      </c>
      <c r="Z143" s="85">
        <f t="shared" si="53"/>
        <v>1338221.22</v>
      </c>
      <c r="AA143" s="86">
        <v>1071638</v>
      </c>
      <c r="AB143" s="87">
        <f t="shared" si="39"/>
        <v>0.35070000000000001</v>
      </c>
      <c r="AC143" s="84">
        <f t="shared" si="54"/>
        <v>43143.68</v>
      </c>
      <c r="AD143" s="88">
        <f t="shared" si="40"/>
        <v>38414.988406938857</v>
      </c>
      <c r="AE143" s="89">
        <f t="shared" si="55"/>
        <v>304998.20840693882</v>
      </c>
      <c r="AF143" s="99">
        <v>307677</v>
      </c>
      <c r="AG143" s="88">
        <f t="shared" si="56"/>
        <v>307677</v>
      </c>
      <c r="AH143" s="91">
        <v>468085.78</v>
      </c>
      <c r="AI143" s="92">
        <f t="shared" si="57"/>
        <v>612675.21</v>
      </c>
      <c r="AJ143" s="93">
        <f t="shared" si="41"/>
        <v>1684313.21</v>
      </c>
      <c r="AK143" s="94"/>
      <c r="AL143" s="97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</row>
    <row r="144" spans="1:60" s="100" customFormat="1" ht="12.75" x14ac:dyDescent="0.2">
      <c r="A144" s="157">
        <v>335</v>
      </c>
      <c r="B144" s="158" t="s">
        <v>212</v>
      </c>
      <c r="C144" s="158" t="b">
        <f t="shared" si="42"/>
        <v>1</v>
      </c>
      <c r="D144" s="101">
        <v>335</v>
      </c>
      <c r="E144" s="98" t="s">
        <v>212</v>
      </c>
      <c r="F144" s="81">
        <v>12716.1705</v>
      </c>
      <c r="G144" s="82">
        <v>12095.6996</v>
      </c>
      <c r="H144" s="82">
        <f t="shared" si="43"/>
        <v>12716.1705</v>
      </c>
      <c r="I144" s="83">
        <f t="shared" si="44"/>
        <v>48151814.189999998</v>
      </c>
      <c r="J144" s="83">
        <v>7531.8230000000003</v>
      </c>
      <c r="K144" s="83">
        <v>6214.1062999999995</v>
      </c>
      <c r="L144" s="83">
        <f t="shared" si="45"/>
        <v>7531.8230000000003</v>
      </c>
      <c r="M144" s="83">
        <f t="shared" si="46"/>
        <v>14260151.119999999</v>
      </c>
      <c r="N144" s="83">
        <v>2461.3146999999999</v>
      </c>
      <c r="O144" s="83">
        <v>2473.2043000000003</v>
      </c>
      <c r="P144" s="83">
        <f t="shared" si="47"/>
        <v>2473.2043000000003</v>
      </c>
      <c r="Q144" s="84">
        <f t="shared" si="48"/>
        <v>5038189.21</v>
      </c>
      <c r="R144" s="84">
        <v>1960.777</v>
      </c>
      <c r="S144" s="83">
        <v>1850.8955999999998</v>
      </c>
      <c r="T144" s="83">
        <f t="shared" si="49"/>
        <v>1960.777</v>
      </c>
      <c r="U144" s="83">
        <f t="shared" si="50"/>
        <v>1452680.86</v>
      </c>
      <c r="V144" s="83">
        <v>136.04570000000001</v>
      </c>
      <c r="W144" s="83">
        <v>160.5119</v>
      </c>
      <c r="X144" s="83">
        <f t="shared" si="51"/>
        <v>160.5119</v>
      </c>
      <c r="Y144" s="84">
        <f t="shared" si="52"/>
        <v>118918.45</v>
      </c>
      <c r="Z144" s="85">
        <f t="shared" si="53"/>
        <v>69021753.829999998</v>
      </c>
      <c r="AA144" s="86">
        <v>20862186</v>
      </c>
      <c r="AB144" s="87">
        <f t="shared" si="39"/>
        <v>0.59230000000000005</v>
      </c>
      <c r="AC144" s="84">
        <f t="shared" si="54"/>
        <v>4519093.8</v>
      </c>
      <c r="AD144" s="88">
        <f t="shared" si="40"/>
        <v>4023786.0084459474</v>
      </c>
      <c r="AE144" s="89">
        <f t="shared" si="55"/>
        <v>52183353.838445947</v>
      </c>
      <c r="AF144" s="99">
        <v>12454439</v>
      </c>
      <c r="AG144" s="88">
        <f t="shared" si="56"/>
        <v>12454439</v>
      </c>
      <c r="AH144" s="91">
        <v>51080264.600000001</v>
      </c>
      <c r="AI144" s="92">
        <f t="shared" si="57"/>
        <v>64637792.840000004</v>
      </c>
      <c r="AJ144" s="93">
        <f t="shared" si="41"/>
        <v>85499978.840000004</v>
      </c>
      <c r="AK144" s="94"/>
      <c r="AL144" s="97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</row>
    <row r="145" spans="1:60" s="100" customFormat="1" ht="12.75" x14ac:dyDescent="0.2">
      <c r="A145" s="157">
        <v>339</v>
      </c>
      <c r="B145" s="158" t="s">
        <v>213</v>
      </c>
      <c r="C145" s="158" t="b">
        <f t="shared" si="42"/>
        <v>1</v>
      </c>
      <c r="D145" s="101">
        <v>339</v>
      </c>
      <c r="E145" s="98" t="s">
        <v>213</v>
      </c>
      <c r="F145" s="81">
        <v>235.43170000000001</v>
      </c>
      <c r="G145" s="82">
        <v>228.38500000000002</v>
      </c>
      <c r="H145" s="82">
        <f t="shared" si="43"/>
        <v>235.43170000000001</v>
      </c>
      <c r="I145" s="83">
        <f t="shared" si="44"/>
        <v>891499.8</v>
      </c>
      <c r="J145" s="83">
        <v>100.565</v>
      </c>
      <c r="K145" s="83">
        <v>82.118099999999998</v>
      </c>
      <c r="L145" s="83">
        <f t="shared" si="45"/>
        <v>100.565</v>
      </c>
      <c r="M145" s="83">
        <f t="shared" si="46"/>
        <v>190401.73</v>
      </c>
      <c r="N145" s="83">
        <v>42.75</v>
      </c>
      <c r="O145" s="83">
        <v>40.035599999999995</v>
      </c>
      <c r="P145" s="83">
        <f t="shared" si="47"/>
        <v>42.75</v>
      </c>
      <c r="Q145" s="84">
        <f t="shared" si="48"/>
        <v>87086.45</v>
      </c>
      <c r="R145" s="84">
        <v>0</v>
      </c>
      <c r="S145" s="83">
        <v>0</v>
      </c>
      <c r="T145" s="83">
        <f t="shared" si="49"/>
        <v>0</v>
      </c>
      <c r="U145" s="83">
        <f t="shared" si="50"/>
        <v>0</v>
      </c>
      <c r="V145" s="83">
        <v>1</v>
      </c>
      <c r="W145" s="83">
        <v>2</v>
      </c>
      <c r="X145" s="83">
        <f t="shared" si="51"/>
        <v>2</v>
      </c>
      <c r="Y145" s="84">
        <f t="shared" si="52"/>
        <v>1481.74</v>
      </c>
      <c r="Z145" s="85">
        <f t="shared" si="53"/>
        <v>1170469.72</v>
      </c>
      <c r="AA145" s="86">
        <v>373697</v>
      </c>
      <c r="AB145" s="87">
        <f t="shared" si="39"/>
        <v>0.42720000000000002</v>
      </c>
      <c r="AC145" s="84">
        <f t="shared" si="54"/>
        <v>53701.71</v>
      </c>
      <c r="AD145" s="88">
        <f t="shared" si="40"/>
        <v>47815.823014698624</v>
      </c>
      <c r="AE145" s="89">
        <f t="shared" si="55"/>
        <v>844588.54301469855</v>
      </c>
      <c r="AF145" s="99">
        <v>550103</v>
      </c>
      <c r="AG145" s="88">
        <f t="shared" si="56"/>
        <v>550103</v>
      </c>
      <c r="AH145" s="91">
        <v>1199636.1200000001</v>
      </c>
      <c r="AI145" s="92">
        <f t="shared" si="57"/>
        <v>1394691.54</v>
      </c>
      <c r="AJ145" s="93">
        <f t="shared" si="41"/>
        <v>1768388.54</v>
      </c>
      <c r="AK145" s="94"/>
      <c r="AL145" s="97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</row>
    <row r="146" spans="1:60" s="100" customFormat="1" ht="12.75" x14ac:dyDescent="0.2">
      <c r="A146" s="157">
        <v>341</v>
      </c>
      <c r="B146" s="158" t="s">
        <v>214</v>
      </c>
      <c r="C146" s="158" t="b">
        <f t="shared" si="42"/>
        <v>1</v>
      </c>
      <c r="D146" s="101">
        <v>341</v>
      </c>
      <c r="E146" s="98" t="s">
        <v>214</v>
      </c>
      <c r="F146" s="81">
        <v>80.610900000000001</v>
      </c>
      <c r="G146" s="82">
        <v>79.320000000000007</v>
      </c>
      <c r="H146" s="82">
        <f t="shared" si="43"/>
        <v>80.610900000000001</v>
      </c>
      <c r="I146" s="83">
        <f t="shared" si="44"/>
        <v>305246.07</v>
      </c>
      <c r="J146" s="83">
        <v>33.327500000000001</v>
      </c>
      <c r="K146" s="83">
        <v>30.566400000000002</v>
      </c>
      <c r="L146" s="83">
        <f t="shared" si="45"/>
        <v>33.327500000000001</v>
      </c>
      <c r="M146" s="83">
        <f t="shared" si="46"/>
        <v>63099.62</v>
      </c>
      <c r="N146" s="83">
        <v>24.1998</v>
      </c>
      <c r="O146" s="83">
        <v>21.509899999999998</v>
      </c>
      <c r="P146" s="83">
        <f t="shared" si="47"/>
        <v>24.1998</v>
      </c>
      <c r="Q146" s="84">
        <f t="shared" si="48"/>
        <v>49297.65</v>
      </c>
      <c r="R146" s="84">
        <v>1</v>
      </c>
      <c r="S146" s="83">
        <v>0</v>
      </c>
      <c r="T146" s="83">
        <f t="shared" si="49"/>
        <v>1</v>
      </c>
      <c r="U146" s="83">
        <f t="shared" si="50"/>
        <v>740.87</v>
      </c>
      <c r="V146" s="83">
        <v>0</v>
      </c>
      <c r="W146" s="83">
        <v>1</v>
      </c>
      <c r="X146" s="83">
        <f t="shared" si="51"/>
        <v>1</v>
      </c>
      <c r="Y146" s="84">
        <f t="shared" si="52"/>
        <v>740.87</v>
      </c>
      <c r="Z146" s="85">
        <f t="shared" si="53"/>
        <v>419125.08</v>
      </c>
      <c r="AA146" s="86">
        <v>133326</v>
      </c>
      <c r="AB146" s="87">
        <f t="shared" si="39"/>
        <v>0.41339999999999999</v>
      </c>
      <c r="AC146" s="84">
        <f t="shared" si="54"/>
        <v>17221.990000000002</v>
      </c>
      <c r="AD146" s="88">
        <f t="shared" si="40"/>
        <v>15334.402308621264</v>
      </c>
      <c r="AE146" s="89">
        <f t="shared" si="55"/>
        <v>301133.48230862129</v>
      </c>
      <c r="AF146" s="99">
        <v>368990</v>
      </c>
      <c r="AG146" s="88">
        <f t="shared" si="56"/>
        <v>368990</v>
      </c>
      <c r="AH146" s="91">
        <v>633542</v>
      </c>
      <c r="AI146" s="92">
        <f t="shared" si="57"/>
        <v>670123.48</v>
      </c>
      <c r="AJ146" s="93">
        <f t="shared" si="41"/>
        <v>803449.48</v>
      </c>
      <c r="AK146" s="94"/>
      <c r="AL146" s="97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</row>
    <row r="147" spans="1:60" s="100" customFormat="1" ht="12.75" x14ac:dyDescent="0.2">
      <c r="A147" s="157">
        <v>344</v>
      </c>
      <c r="B147" s="158" t="s">
        <v>215</v>
      </c>
      <c r="C147" s="158" t="b">
        <f t="shared" si="42"/>
        <v>1</v>
      </c>
      <c r="D147" s="101">
        <v>344</v>
      </c>
      <c r="E147" s="98" t="s">
        <v>215</v>
      </c>
      <c r="F147" s="81">
        <v>0</v>
      </c>
      <c r="G147" s="82">
        <v>0</v>
      </c>
      <c r="H147" s="82">
        <f t="shared" si="43"/>
        <v>0</v>
      </c>
      <c r="I147" s="83">
        <f t="shared" si="44"/>
        <v>0</v>
      </c>
      <c r="J147" s="83">
        <v>0</v>
      </c>
      <c r="K147" s="83">
        <v>0</v>
      </c>
      <c r="L147" s="83">
        <f t="shared" si="45"/>
        <v>0</v>
      </c>
      <c r="M147" s="83">
        <f t="shared" si="46"/>
        <v>0</v>
      </c>
      <c r="N147" s="83">
        <v>0</v>
      </c>
      <c r="O147" s="83">
        <v>0</v>
      </c>
      <c r="P147" s="83">
        <f t="shared" si="47"/>
        <v>0</v>
      </c>
      <c r="Q147" s="84">
        <f t="shared" si="48"/>
        <v>0</v>
      </c>
      <c r="R147" s="84">
        <v>0</v>
      </c>
      <c r="S147" s="83">
        <v>0</v>
      </c>
      <c r="T147" s="83">
        <f t="shared" si="49"/>
        <v>0</v>
      </c>
      <c r="U147" s="83">
        <f t="shared" si="50"/>
        <v>0</v>
      </c>
      <c r="V147" s="83">
        <v>0</v>
      </c>
      <c r="W147" s="83">
        <v>0</v>
      </c>
      <c r="X147" s="83">
        <f t="shared" si="51"/>
        <v>0</v>
      </c>
      <c r="Y147" s="84">
        <f t="shared" si="52"/>
        <v>0</v>
      </c>
      <c r="Z147" s="85">
        <f t="shared" si="53"/>
        <v>0</v>
      </c>
      <c r="AA147" s="86">
        <v>0</v>
      </c>
      <c r="AB147" s="87">
        <f t="shared" si="39"/>
        <v>0</v>
      </c>
      <c r="AC147" s="84">
        <f t="shared" si="54"/>
        <v>0</v>
      </c>
      <c r="AD147" s="88">
        <f t="shared" si="40"/>
        <v>0</v>
      </c>
      <c r="AE147" s="89">
        <f t="shared" si="55"/>
        <v>0</v>
      </c>
      <c r="AF147" s="99">
        <v>0</v>
      </c>
      <c r="AG147" s="88">
        <f t="shared" si="56"/>
        <v>0</v>
      </c>
      <c r="AH147" s="91">
        <v>0</v>
      </c>
      <c r="AI147" s="92">
        <f t="shared" si="57"/>
        <v>0</v>
      </c>
      <c r="AJ147" s="93">
        <f t="shared" si="41"/>
        <v>0</v>
      </c>
      <c r="AK147" s="94"/>
      <c r="AL147" s="97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</row>
    <row r="148" spans="1:60" s="100" customFormat="1" ht="12.75" x14ac:dyDescent="0.2">
      <c r="A148" s="157">
        <v>345</v>
      </c>
      <c r="B148" s="158" t="s">
        <v>216</v>
      </c>
      <c r="C148" s="158" t="b">
        <f t="shared" si="42"/>
        <v>1</v>
      </c>
      <c r="D148" s="101">
        <v>345</v>
      </c>
      <c r="E148" s="98" t="s">
        <v>216</v>
      </c>
      <c r="F148" s="81">
        <v>146.4179</v>
      </c>
      <c r="G148" s="82">
        <v>144.01820000000001</v>
      </c>
      <c r="H148" s="82">
        <f t="shared" si="43"/>
        <v>146.4179</v>
      </c>
      <c r="I148" s="83">
        <f t="shared" si="44"/>
        <v>554434.81000000006</v>
      </c>
      <c r="J148" s="83">
        <v>17.448999999999998</v>
      </c>
      <c r="K148" s="83">
        <v>16.808800000000002</v>
      </c>
      <c r="L148" s="83">
        <f t="shared" si="45"/>
        <v>17.448999999999998</v>
      </c>
      <c r="M148" s="83">
        <f t="shared" si="46"/>
        <v>33036.54</v>
      </c>
      <c r="N148" s="83">
        <v>19.045300000000001</v>
      </c>
      <c r="O148" s="83">
        <v>21.955400000000001</v>
      </c>
      <c r="P148" s="83">
        <f t="shared" si="47"/>
        <v>21.955400000000001</v>
      </c>
      <c r="Q148" s="84">
        <f t="shared" si="48"/>
        <v>44725.56</v>
      </c>
      <c r="R148" s="84">
        <v>0</v>
      </c>
      <c r="S148" s="83">
        <v>0.95599999999999996</v>
      </c>
      <c r="T148" s="83">
        <f t="shared" si="49"/>
        <v>0.95599999999999996</v>
      </c>
      <c r="U148" s="83">
        <f t="shared" si="50"/>
        <v>708.27</v>
      </c>
      <c r="V148" s="83">
        <v>2</v>
      </c>
      <c r="W148" s="83">
        <v>0</v>
      </c>
      <c r="X148" s="83">
        <f t="shared" si="51"/>
        <v>2</v>
      </c>
      <c r="Y148" s="84">
        <f t="shared" si="52"/>
        <v>1481.74</v>
      </c>
      <c r="Z148" s="85">
        <f t="shared" si="53"/>
        <v>634386.92000000016</v>
      </c>
      <c r="AA148" s="86">
        <v>331018</v>
      </c>
      <c r="AB148" s="87">
        <f t="shared" si="39"/>
        <v>0.1192</v>
      </c>
      <c r="AC148" s="84">
        <f t="shared" si="54"/>
        <v>0</v>
      </c>
      <c r="AD148" s="88">
        <f t="shared" si="40"/>
        <v>0</v>
      </c>
      <c r="AE148" s="89">
        <f t="shared" si="55"/>
        <v>303368.92000000016</v>
      </c>
      <c r="AF148" s="99">
        <v>53895</v>
      </c>
      <c r="AG148" s="88">
        <f t="shared" si="56"/>
        <v>53895</v>
      </c>
      <c r="AH148" s="91">
        <v>295279.59999999998</v>
      </c>
      <c r="AI148" s="92">
        <f t="shared" si="57"/>
        <v>357263.92</v>
      </c>
      <c r="AJ148" s="93">
        <f t="shared" si="41"/>
        <v>688281.91999999993</v>
      </c>
      <c r="AK148" s="94"/>
      <c r="AL148" s="97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</row>
    <row r="149" spans="1:60" s="100" customFormat="1" ht="12.75" x14ac:dyDescent="0.2">
      <c r="A149" s="157">
        <v>347</v>
      </c>
      <c r="B149" s="158" t="s">
        <v>217</v>
      </c>
      <c r="C149" s="158" t="b">
        <f t="shared" si="42"/>
        <v>1</v>
      </c>
      <c r="D149" s="101">
        <v>347</v>
      </c>
      <c r="E149" s="98" t="s">
        <v>217</v>
      </c>
      <c r="F149" s="81">
        <v>737.62840000000006</v>
      </c>
      <c r="G149" s="82">
        <v>680.88130000000001</v>
      </c>
      <c r="H149" s="82">
        <f t="shared" si="43"/>
        <v>737.62840000000006</v>
      </c>
      <c r="I149" s="83">
        <f t="shared" si="44"/>
        <v>2793147.96</v>
      </c>
      <c r="J149" s="83">
        <v>256.41890000000001</v>
      </c>
      <c r="K149" s="83">
        <v>207.05270000000002</v>
      </c>
      <c r="L149" s="83">
        <f t="shared" si="45"/>
        <v>256.41890000000001</v>
      </c>
      <c r="M149" s="83">
        <f t="shared" si="46"/>
        <v>485483.03</v>
      </c>
      <c r="N149" s="83">
        <v>148.03720000000001</v>
      </c>
      <c r="O149" s="83">
        <v>140.34480000000002</v>
      </c>
      <c r="P149" s="83">
        <f t="shared" si="47"/>
        <v>148.03720000000001</v>
      </c>
      <c r="Q149" s="84">
        <f t="shared" si="48"/>
        <v>301568.06</v>
      </c>
      <c r="R149" s="84">
        <v>3.8201999999999998</v>
      </c>
      <c r="S149" s="83">
        <v>4</v>
      </c>
      <c r="T149" s="83">
        <f t="shared" si="49"/>
        <v>4</v>
      </c>
      <c r="U149" s="83">
        <f t="shared" si="50"/>
        <v>2963.48</v>
      </c>
      <c r="V149" s="83">
        <v>10</v>
      </c>
      <c r="W149" s="83">
        <v>17.976900000000001</v>
      </c>
      <c r="X149" s="83">
        <f t="shared" si="51"/>
        <v>17.976900000000001</v>
      </c>
      <c r="Y149" s="84">
        <f t="shared" si="52"/>
        <v>13318.55</v>
      </c>
      <c r="Z149" s="85">
        <f t="shared" si="53"/>
        <v>3596481.08</v>
      </c>
      <c r="AA149" s="86">
        <v>4239607</v>
      </c>
      <c r="AB149" s="87">
        <f t="shared" si="39"/>
        <v>0.34760000000000002</v>
      </c>
      <c r="AC149" s="84">
        <f t="shared" si="54"/>
        <v>0</v>
      </c>
      <c r="AD149" s="88">
        <f t="shared" si="40"/>
        <v>0</v>
      </c>
      <c r="AE149" s="89">
        <f t="shared" si="55"/>
        <v>0</v>
      </c>
      <c r="AF149" s="99">
        <v>248981</v>
      </c>
      <c r="AG149" s="88">
        <f t="shared" si="56"/>
        <v>0</v>
      </c>
      <c r="AH149" s="91">
        <v>0</v>
      </c>
      <c r="AI149" s="92">
        <f t="shared" si="57"/>
        <v>0</v>
      </c>
      <c r="AJ149" s="93">
        <f t="shared" si="41"/>
        <v>4239607</v>
      </c>
      <c r="AK149" s="94"/>
      <c r="AL149" s="97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</row>
    <row r="150" spans="1:60" s="100" customFormat="1" ht="12.75" x14ac:dyDescent="0.2">
      <c r="A150" s="157">
        <v>351</v>
      </c>
      <c r="B150" s="158" t="s">
        <v>218</v>
      </c>
      <c r="C150" s="158" t="b">
        <f t="shared" si="42"/>
        <v>1</v>
      </c>
      <c r="D150" s="101">
        <v>351</v>
      </c>
      <c r="E150" s="98" t="s">
        <v>218</v>
      </c>
      <c r="F150" s="81">
        <v>3669.1349999999998</v>
      </c>
      <c r="G150" s="82">
        <v>3478.4534000000003</v>
      </c>
      <c r="H150" s="82">
        <f t="shared" si="43"/>
        <v>3669.1349999999998</v>
      </c>
      <c r="I150" s="83">
        <f t="shared" si="44"/>
        <v>13893766.74</v>
      </c>
      <c r="J150" s="83">
        <v>376.05169999999998</v>
      </c>
      <c r="K150" s="83">
        <v>371.97629999999998</v>
      </c>
      <c r="L150" s="83">
        <f t="shared" si="45"/>
        <v>376.05169999999998</v>
      </c>
      <c r="M150" s="83">
        <f t="shared" si="46"/>
        <v>711986.2</v>
      </c>
      <c r="N150" s="83">
        <v>680.20129999999995</v>
      </c>
      <c r="O150" s="83">
        <v>682.56849999999997</v>
      </c>
      <c r="P150" s="83">
        <f t="shared" si="47"/>
        <v>682.56849999999997</v>
      </c>
      <c r="Q150" s="84">
        <f t="shared" si="48"/>
        <v>1390467.12</v>
      </c>
      <c r="R150" s="84">
        <v>72.230900000000005</v>
      </c>
      <c r="S150" s="83">
        <v>65.858199999999997</v>
      </c>
      <c r="T150" s="83">
        <f t="shared" si="49"/>
        <v>72.230900000000005</v>
      </c>
      <c r="U150" s="83">
        <f t="shared" si="50"/>
        <v>53513.71</v>
      </c>
      <c r="V150" s="83">
        <v>43.1389</v>
      </c>
      <c r="W150" s="83">
        <v>61.023000000000003</v>
      </c>
      <c r="X150" s="83">
        <f t="shared" si="51"/>
        <v>61.023000000000003</v>
      </c>
      <c r="Y150" s="84">
        <f t="shared" si="52"/>
        <v>45210.11</v>
      </c>
      <c r="Z150" s="85">
        <f t="shared" si="53"/>
        <v>16094943.879999999</v>
      </c>
      <c r="AA150" s="86">
        <v>7180915</v>
      </c>
      <c r="AB150" s="87">
        <f t="shared" si="39"/>
        <v>0.10249999999999999</v>
      </c>
      <c r="AC150" s="84">
        <f t="shared" si="54"/>
        <v>0</v>
      </c>
      <c r="AD150" s="88">
        <f t="shared" si="40"/>
        <v>0</v>
      </c>
      <c r="AE150" s="89">
        <f t="shared" si="55"/>
        <v>8914028.879999999</v>
      </c>
      <c r="AF150" s="99">
        <v>531304</v>
      </c>
      <c r="AG150" s="88">
        <f t="shared" si="56"/>
        <v>531304</v>
      </c>
      <c r="AH150" s="91">
        <v>8301725.5800000001</v>
      </c>
      <c r="AI150" s="92">
        <f t="shared" si="57"/>
        <v>9445332.8800000008</v>
      </c>
      <c r="AJ150" s="93">
        <f t="shared" si="41"/>
        <v>16626247.880000001</v>
      </c>
      <c r="AK150" s="94"/>
      <c r="AL150" s="97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</row>
    <row r="151" spans="1:60" s="100" customFormat="1" ht="12.75" x14ac:dyDescent="0.2">
      <c r="A151" s="157">
        <v>353</v>
      </c>
      <c r="B151" s="158" t="s">
        <v>219</v>
      </c>
      <c r="C151" s="158" t="b">
        <f t="shared" si="42"/>
        <v>1</v>
      </c>
      <c r="D151" s="101">
        <v>353</v>
      </c>
      <c r="E151" s="98" t="s">
        <v>219</v>
      </c>
      <c r="F151" s="81">
        <v>255.5411</v>
      </c>
      <c r="G151" s="82">
        <v>249.4325</v>
      </c>
      <c r="H151" s="82">
        <f t="shared" si="43"/>
        <v>255.5411</v>
      </c>
      <c r="I151" s="83">
        <f t="shared" si="44"/>
        <v>967647.26</v>
      </c>
      <c r="J151" s="83">
        <v>102.19120000000001</v>
      </c>
      <c r="K151" s="83">
        <v>85.296499999999995</v>
      </c>
      <c r="L151" s="83">
        <f t="shared" si="45"/>
        <v>102.19120000000001</v>
      </c>
      <c r="M151" s="83">
        <f t="shared" si="46"/>
        <v>193480.64</v>
      </c>
      <c r="N151" s="83">
        <v>43.708199999999998</v>
      </c>
      <c r="O151" s="83">
        <v>40.313000000000002</v>
      </c>
      <c r="P151" s="83">
        <f t="shared" si="47"/>
        <v>43.708199999999998</v>
      </c>
      <c r="Q151" s="84">
        <f t="shared" si="48"/>
        <v>89038.41</v>
      </c>
      <c r="R151" s="84">
        <v>1</v>
      </c>
      <c r="S151" s="83">
        <v>1</v>
      </c>
      <c r="T151" s="83">
        <f t="shared" si="49"/>
        <v>1</v>
      </c>
      <c r="U151" s="83">
        <f t="shared" si="50"/>
        <v>740.87</v>
      </c>
      <c r="V151" s="83">
        <v>3</v>
      </c>
      <c r="W151" s="83">
        <v>5</v>
      </c>
      <c r="X151" s="83">
        <f t="shared" si="51"/>
        <v>5</v>
      </c>
      <c r="Y151" s="84">
        <f t="shared" si="52"/>
        <v>3704.35</v>
      </c>
      <c r="Z151" s="85">
        <f t="shared" si="53"/>
        <v>1254611.53</v>
      </c>
      <c r="AA151" s="86">
        <v>354869</v>
      </c>
      <c r="AB151" s="87">
        <f t="shared" si="39"/>
        <v>0.39989999999999998</v>
      </c>
      <c r="AC151" s="84">
        <f t="shared" si="54"/>
        <v>51082.83</v>
      </c>
      <c r="AD151" s="88">
        <f t="shared" si="40"/>
        <v>45483.98101978386</v>
      </c>
      <c r="AE151" s="89">
        <f t="shared" si="55"/>
        <v>945226.51101978391</v>
      </c>
      <c r="AF151" s="99">
        <v>579583</v>
      </c>
      <c r="AG151" s="88">
        <f t="shared" si="56"/>
        <v>579583</v>
      </c>
      <c r="AH151" s="91">
        <v>1346752.9</v>
      </c>
      <c r="AI151" s="92">
        <f t="shared" si="57"/>
        <v>1524809.51</v>
      </c>
      <c r="AJ151" s="93">
        <f t="shared" si="41"/>
        <v>1879678.51</v>
      </c>
      <c r="AK151" s="94"/>
      <c r="AL151" s="97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</row>
    <row r="152" spans="1:60" s="100" customFormat="1" ht="12.75" x14ac:dyDescent="0.2">
      <c r="A152" s="157">
        <v>355</v>
      </c>
      <c r="B152" s="158" t="s">
        <v>220</v>
      </c>
      <c r="C152" s="158" t="b">
        <f t="shared" si="42"/>
        <v>1</v>
      </c>
      <c r="D152" s="101">
        <v>355</v>
      </c>
      <c r="E152" s="98" t="s">
        <v>220</v>
      </c>
      <c r="F152" s="81">
        <v>176.58279999999999</v>
      </c>
      <c r="G152" s="82">
        <v>159.83369999999999</v>
      </c>
      <c r="H152" s="82">
        <f t="shared" si="43"/>
        <v>176.58279999999999</v>
      </c>
      <c r="I152" s="83">
        <f t="shared" si="44"/>
        <v>668659.03</v>
      </c>
      <c r="J152" s="83">
        <v>68.216499999999996</v>
      </c>
      <c r="K152" s="83">
        <v>52.838700000000003</v>
      </c>
      <c r="L152" s="83">
        <f t="shared" si="45"/>
        <v>68.216499999999996</v>
      </c>
      <c r="M152" s="83">
        <f t="shared" si="46"/>
        <v>129155.66</v>
      </c>
      <c r="N152" s="83">
        <v>28.638400000000001</v>
      </c>
      <c r="O152" s="83">
        <v>29.8489</v>
      </c>
      <c r="P152" s="83">
        <f t="shared" si="47"/>
        <v>29.8489</v>
      </c>
      <c r="Q152" s="84">
        <f t="shared" si="48"/>
        <v>60805.49</v>
      </c>
      <c r="R152" s="84">
        <v>0</v>
      </c>
      <c r="S152" s="83">
        <v>0.14860000000000001</v>
      </c>
      <c r="T152" s="83">
        <f t="shared" si="49"/>
        <v>0.14860000000000001</v>
      </c>
      <c r="U152" s="83">
        <f t="shared" si="50"/>
        <v>110.09</v>
      </c>
      <c r="V152" s="83">
        <v>6.4245999999999999</v>
      </c>
      <c r="W152" s="83">
        <v>4</v>
      </c>
      <c r="X152" s="83">
        <f t="shared" si="51"/>
        <v>6.4245999999999999</v>
      </c>
      <c r="Y152" s="84">
        <f t="shared" si="52"/>
        <v>4759.79</v>
      </c>
      <c r="Z152" s="85">
        <f t="shared" si="53"/>
        <v>863490.06</v>
      </c>
      <c r="AA152" s="86">
        <v>209281</v>
      </c>
      <c r="AB152" s="87">
        <f t="shared" si="39"/>
        <v>0.38629999999999998</v>
      </c>
      <c r="AC152" s="84">
        <f t="shared" si="54"/>
        <v>32940.04</v>
      </c>
      <c r="AD152" s="88">
        <f t="shared" si="40"/>
        <v>29329.701470159762</v>
      </c>
      <c r="AE152" s="89">
        <f t="shared" si="55"/>
        <v>683538.76147015986</v>
      </c>
      <c r="AF152" s="99">
        <v>627508</v>
      </c>
      <c r="AG152" s="88">
        <f t="shared" si="56"/>
        <v>627508</v>
      </c>
      <c r="AH152" s="91">
        <v>1065808.74</v>
      </c>
      <c r="AI152" s="92">
        <f t="shared" si="57"/>
        <v>1311046.76</v>
      </c>
      <c r="AJ152" s="93">
        <f t="shared" si="41"/>
        <v>1520327.76</v>
      </c>
      <c r="AK152" s="94"/>
      <c r="AL152" s="97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</row>
    <row r="153" spans="1:60" s="100" customFormat="1" ht="12.75" x14ac:dyDescent="0.2">
      <c r="A153" s="157">
        <v>357</v>
      </c>
      <c r="B153" s="158" t="s">
        <v>221</v>
      </c>
      <c r="C153" s="158" t="b">
        <f t="shared" si="42"/>
        <v>1</v>
      </c>
      <c r="D153" s="101">
        <v>357</v>
      </c>
      <c r="E153" s="98" t="s">
        <v>221</v>
      </c>
      <c r="F153" s="81">
        <v>2184.1822999999999</v>
      </c>
      <c r="G153" s="82">
        <v>2047.0036</v>
      </c>
      <c r="H153" s="82">
        <f t="shared" si="43"/>
        <v>2184.1822999999999</v>
      </c>
      <c r="I153" s="83">
        <f t="shared" si="44"/>
        <v>8270755.75</v>
      </c>
      <c r="J153" s="83">
        <v>373.57649999999995</v>
      </c>
      <c r="K153" s="83">
        <v>378.84140000000002</v>
      </c>
      <c r="L153" s="83">
        <f t="shared" si="45"/>
        <v>378.84140000000002</v>
      </c>
      <c r="M153" s="83">
        <f t="shared" si="46"/>
        <v>717268</v>
      </c>
      <c r="N153" s="83">
        <v>392.01780000000002</v>
      </c>
      <c r="O153" s="83">
        <v>392.40729999999996</v>
      </c>
      <c r="P153" s="83">
        <f t="shared" si="47"/>
        <v>392.40729999999996</v>
      </c>
      <c r="Q153" s="84">
        <f t="shared" si="48"/>
        <v>799376.83</v>
      </c>
      <c r="R153" s="84">
        <v>27.861499999999999</v>
      </c>
      <c r="S153" s="83">
        <v>33.976999999999997</v>
      </c>
      <c r="T153" s="83">
        <f t="shared" si="49"/>
        <v>33.976999999999997</v>
      </c>
      <c r="U153" s="83">
        <f t="shared" si="50"/>
        <v>25172.54</v>
      </c>
      <c r="V153" s="83">
        <v>39.216700000000003</v>
      </c>
      <c r="W153" s="83">
        <v>41.384599999999999</v>
      </c>
      <c r="X153" s="83">
        <f t="shared" si="51"/>
        <v>41.384599999999999</v>
      </c>
      <c r="Y153" s="84">
        <f t="shared" si="52"/>
        <v>30660.61</v>
      </c>
      <c r="Z153" s="85">
        <f t="shared" si="53"/>
        <v>9843233.7299999986</v>
      </c>
      <c r="AA153" s="86">
        <v>3216970</v>
      </c>
      <c r="AB153" s="87">
        <f t="shared" si="39"/>
        <v>0.1734</v>
      </c>
      <c r="AC153" s="84">
        <f t="shared" si="54"/>
        <v>82113.87</v>
      </c>
      <c r="AD153" s="88">
        <f t="shared" si="40"/>
        <v>73113.915273311984</v>
      </c>
      <c r="AE153" s="89">
        <f t="shared" si="55"/>
        <v>6699377.6452733101</v>
      </c>
      <c r="AF153" s="99">
        <v>1100484</v>
      </c>
      <c r="AG153" s="88">
        <f t="shared" si="56"/>
        <v>1100484</v>
      </c>
      <c r="AH153" s="91">
        <v>6816518.6200000001</v>
      </c>
      <c r="AI153" s="92">
        <f t="shared" si="57"/>
        <v>7799861.6500000004</v>
      </c>
      <c r="AJ153" s="93">
        <f t="shared" si="41"/>
        <v>11016831.65</v>
      </c>
      <c r="AK153" s="94"/>
      <c r="AL153" s="97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</row>
    <row r="154" spans="1:60" s="100" customFormat="1" ht="12.75" x14ac:dyDescent="0.2">
      <c r="A154" s="157">
        <v>358</v>
      </c>
      <c r="B154" s="158" t="s">
        <v>222</v>
      </c>
      <c r="C154" s="158" t="b">
        <f t="shared" si="42"/>
        <v>1</v>
      </c>
      <c r="D154" s="101">
        <v>358</v>
      </c>
      <c r="E154" s="98" t="s">
        <v>222</v>
      </c>
      <c r="F154" s="81">
        <v>4</v>
      </c>
      <c r="G154" s="82">
        <v>0.77969999999999995</v>
      </c>
      <c r="H154" s="82">
        <f t="shared" si="43"/>
        <v>4</v>
      </c>
      <c r="I154" s="83">
        <f t="shared" si="44"/>
        <v>15146.64</v>
      </c>
      <c r="J154" s="83">
        <v>1</v>
      </c>
      <c r="K154" s="83">
        <v>0.77969999999999995</v>
      </c>
      <c r="L154" s="83">
        <f t="shared" si="45"/>
        <v>1</v>
      </c>
      <c r="M154" s="83">
        <f t="shared" si="46"/>
        <v>1893.32</v>
      </c>
      <c r="N154" s="83">
        <v>1</v>
      </c>
      <c r="O154" s="83">
        <v>0.77969999999999995</v>
      </c>
      <c r="P154" s="83">
        <f t="shared" si="47"/>
        <v>1</v>
      </c>
      <c r="Q154" s="84">
        <f t="shared" si="48"/>
        <v>2037.11</v>
      </c>
      <c r="R154" s="84">
        <v>0</v>
      </c>
      <c r="S154" s="83">
        <v>0</v>
      </c>
      <c r="T154" s="83">
        <f t="shared" si="49"/>
        <v>0</v>
      </c>
      <c r="U154" s="83">
        <f t="shared" si="50"/>
        <v>0</v>
      </c>
      <c r="V154" s="83">
        <v>0</v>
      </c>
      <c r="W154" s="83">
        <v>0</v>
      </c>
      <c r="X154" s="83">
        <f t="shared" si="51"/>
        <v>0</v>
      </c>
      <c r="Y154" s="84">
        <f t="shared" si="52"/>
        <v>0</v>
      </c>
      <c r="Z154" s="85">
        <f t="shared" si="53"/>
        <v>19077.07</v>
      </c>
      <c r="AA154" s="86">
        <v>18572</v>
      </c>
      <c r="AB154" s="87">
        <f t="shared" si="39"/>
        <v>0.25</v>
      </c>
      <c r="AC154" s="84">
        <f t="shared" si="54"/>
        <v>312.5</v>
      </c>
      <c r="AD154" s="88">
        <f t="shared" si="40"/>
        <v>278.24895505363457</v>
      </c>
      <c r="AE154" s="89">
        <f t="shared" si="55"/>
        <v>783.31895505363423</v>
      </c>
      <c r="AF154" s="99">
        <v>0</v>
      </c>
      <c r="AG154" s="88">
        <f t="shared" si="56"/>
        <v>0</v>
      </c>
      <c r="AH154" s="91">
        <v>0</v>
      </c>
      <c r="AI154" s="92">
        <f t="shared" si="57"/>
        <v>783.32</v>
      </c>
      <c r="AJ154" s="93">
        <f t="shared" si="41"/>
        <v>19355.32</v>
      </c>
      <c r="AK154" s="94"/>
      <c r="AL154" s="97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</row>
    <row r="155" spans="1:60" s="100" customFormat="1" ht="12.75" x14ac:dyDescent="0.2">
      <c r="A155" s="157">
        <v>359</v>
      </c>
      <c r="B155" s="158" t="s">
        <v>223</v>
      </c>
      <c r="C155" s="158" t="b">
        <f t="shared" si="42"/>
        <v>1</v>
      </c>
      <c r="D155" s="101">
        <v>359</v>
      </c>
      <c r="E155" s="98" t="s">
        <v>223</v>
      </c>
      <c r="F155" s="81">
        <v>486.1277</v>
      </c>
      <c r="G155" s="82">
        <v>475.76350000000002</v>
      </c>
      <c r="H155" s="82">
        <f t="shared" si="43"/>
        <v>486.1277</v>
      </c>
      <c r="I155" s="83">
        <f t="shared" si="44"/>
        <v>1840800.32</v>
      </c>
      <c r="J155" s="83">
        <v>174.35990000000001</v>
      </c>
      <c r="K155" s="83">
        <v>151.87729999999999</v>
      </c>
      <c r="L155" s="83">
        <f t="shared" si="45"/>
        <v>174.35990000000001</v>
      </c>
      <c r="M155" s="83">
        <f t="shared" si="46"/>
        <v>330119.09000000003</v>
      </c>
      <c r="N155" s="83">
        <v>106.8685</v>
      </c>
      <c r="O155" s="83">
        <v>116.7632</v>
      </c>
      <c r="P155" s="83">
        <f t="shared" si="47"/>
        <v>116.7632</v>
      </c>
      <c r="Q155" s="84">
        <f t="shared" si="48"/>
        <v>237859.48</v>
      </c>
      <c r="R155" s="84">
        <v>3</v>
      </c>
      <c r="S155" s="83">
        <v>0.98309999999999997</v>
      </c>
      <c r="T155" s="83">
        <f t="shared" si="49"/>
        <v>3</v>
      </c>
      <c r="U155" s="83">
        <f t="shared" si="50"/>
        <v>2222.61</v>
      </c>
      <c r="V155" s="83">
        <v>7.6067</v>
      </c>
      <c r="W155" s="83">
        <v>14.746499999999999</v>
      </c>
      <c r="X155" s="83">
        <f t="shared" si="51"/>
        <v>14.746499999999999</v>
      </c>
      <c r="Y155" s="84">
        <f t="shared" si="52"/>
        <v>10925.24</v>
      </c>
      <c r="Z155" s="85">
        <f t="shared" si="53"/>
        <v>2421926.7400000002</v>
      </c>
      <c r="AA155" s="86">
        <v>895548</v>
      </c>
      <c r="AB155" s="87">
        <f t="shared" si="39"/>
        <v>0.35870000000000002</v>
      </c>
      <c r="AC155" s="84">
        <f t="shared" si="54"/>
        <v>78178.62</v>
      </c>
      <c r="AD155" s="88">
        <f t="shared" si="40"/>
        <v>69609.981832112564</v>
      </c>
      <c r="AE155" s="89">
        <f t="shared" si="55"/>
        <v>1595988.7218321129</v>
      </c>
      <c r="AF155" s="99">
        <v>1281178</v>
      </c>
      <c r="AG155" s="88">
        <f t="shared" si="56"/>
        <v>1281178</v>
      </c>
      <c r="AH155" s="91">
        <v>2525482.59</v>
      </c>
      <c r="AI155" s="92">
        <f t="shared" si="57"/>
        <v>2877166.72</v>
      </c>
      <c r="AJ155" s="93">
        <f t="shared" si="41"/>
        <v>3772714.72</v>
      </c>
      <c r="AK155" s="94"/>
      <c r="AL155" s="97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</row>
    <row r="156" spans="1:60" s="100" customFormat="1" ht="12.75" x14ac:dyDescent="0.2">
      <c r="A156" s="157">
        <v>365</v>
      </c>
      <c r="B156" s="158" t="s">
        <v>224</v>
      </c>
      <c r="C156" s="158" t="b">
        <f t="shared" si="42"/>
        <v>1</v>
      </c>
      <c r="D156" s="101">
        <v>365</v>
      </c>
      <c r="E156" s="98" t="s">
        <v>224</v>
      </c>
      <c r="F156" s="81">
        <v>118.756</v>
      </c>
      <c r="G156" s="82">
        <v>123.3366</v>
      </c>
      <c r="H156" s="82">
        <f t="shared" si="43"/>
        <v>123.3366</v>
      </c>
      <c r="I156" s="83">
        <f t="shared" si="44"/>
        <v>467033.77</v>
      </c>
      <c r="J156" s="83">
        <v>23.3992</v>
      </c>
      <c r="K156" s="83">
        <v>23.549299999999999</v>
      </c>
      <c r="L156" s="83">
        <f t="shared" si="45"/>
        <v>23.549299999999999</v>
      </c>
      <c r="M156" s="83">
        <f t="shared" si="46"/>
        <v>44586.36</v>
      </c>
      <c r="N156" s="83">
        <v>22.589700000000001</v>
      </c>
      <c r="O156" s="83">
        <v>21.3889</v>
      </c>
      <c r="P156" s="83">
        <f t="shared" si="47"/>
        <v>22.589700000000001</v>
      </c>
      <c r="Q156" s="84">
        <f t="shared" si="48"/>
        <v>46017.7</v>
      </c>
      <c r="R156" s="84">
        <v>0</v>
      </c>
      <c r="S156" s="83">
        <v>0</v>
      </c>
      <c r="T156" s="83">
        <f t="shared" si="49"/>
        <v>0</v>
      </c>
      <c r="U156" s="83">
        <f t="shared" si="50"/>
        <v>0</v>
      </c>
      <c r="V156" s="83">
        <v>3</v>
      </c>
      <c r="W156" s="83">
        <v>0</v>
      </c>
      <c r="X156" s="83">
        <f t="shared" si="51"/>
        <v>3</v>
      </c>
      <c r="Y156" s="84">
        <f t="shared" si="52"/>
        <v>2222.61</v>
      </c>
      <c r="Z156" s="85">
        <f t="shared" si="53"/>
        <v>559860.43999999994</v>
      </c>
      <c r="AA156" s="86">
        <v>161530</v>
      </c>
      <c r="AB156" s="87">
        <f t="shared" si="39"/>
        <v>0.19089999999999999</v>
      </c>
      <c r="AC156" s="84">
        <f t="shared" si="54"/>
        <v>5619.45</v>
      </c>
      <c r="AD156" s="88">
        <f t="shared" si="40"/>
        <v>5003.5394895236695</v>
      </c>
      <c r="AE156" s="89">
        <f t="shared" si="55"/>
        <v>403333.97948952363</v>
      </c>
      <c r="AF156" s="99">
        <v>53118</v>
      </c>
      <c r="AG156" s="88">
        <f t="shared" si="56"/>
        <v>53118</v>
      </c>
      <c r="AH156" s="91">
        <v>420060.44</v>
      </c>
      <c r="AI156" s="92">
        <f t="shared" si="57"/>
        <v>456451.98</v>
      </c>
      <c r="AJ156" s="93">
        <f t="shared" si="41"/>
        <v>617981.98</v>
      </c>
      <c r="AK156" s="94"/>
      <c r="AL156" s="97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</row>
    <row r="157" spans="1:60" s="100" customFormat="1" ht="12.75" x14ac:dyDescent="0.2">
      <c r="A157" s="157">
        <v>367</v>
      </c>
      <c r="B157" s="158" t="s">
        <v>225</v>
      </c>
      <c r="C157" s="158" t="b">
        <f t="shared" si="42"/>
        <v>1</v>
      </c>
      <c r="D157" s="101">
        <v>367</v>
      </c>
      <c r="E157" s="98" t="s">
        <v>225</v>
      </c>
      <c r="F157" s="81">
        <v>390.7722</v>
      </c>
      <c r="G157" s="82">
        <v>386.60809999999998</v>
      </c>
      <c r="H157" s="82">
        <f t="shared" si="43"/>
        <v>390.7722</v>
      </c>
      <c r="I157" s="83">
        <f t="shared" si="44"/>
        <v>1479721.46</v>
      </c>
      <c r="J157" s="83">
        <v>20.802299999999999</v>
      </c>
      <c r="K157" s="83">
        <v>27</v>
      </c>
      <c r="L157" s="83">
        <f t="shared" si="45"/>
        <v>27</v>
      </c>
      <c r="M157" s="83">
        <f t="shared" si="46"/>
        <v>51119.64</v>
      </c>
      <c r="N157" s="83">
        <v>54.242100000000001</v>
      </c>
      <c r="O157" s="83">
        <v>59</v>
      </c>
      <c r="P157" s="83">
        <f t="shared" si="47"/>
        <v>59</v>
      </c>
      <c r="Q157" s="84">
        <f t="shared" si="48"/>
        <v>120189.49</v>
      </c>
      <c r="R157" s="84">
        <v>1</v>
      </c>
      <c r="S157" s="83">
        <v>1</v>
      </c>
      <c r="T157" s="83">
        <f t="shared" si="49"/>
        <v>1</v>
      </c>
      <c r="U157" s="83">
        <f t="shared" si="50"/>
        <v>740.87</v>
      </c>
      <c r="V157" s="83">
        <v>5</v>
      </c>
      <c r="W157" s="83">
        <v>2</v>
      </c>
      <c r="X157" s="83">
        <f t="shared" si="51"/>
        <v>5</v>
      </c>
      <c r="Y157" s="84">
        <f t="shared" si="52"/>
        <v>3704.35</v>
      </c>
      <c r="Z157" s="85">
        <f t="shared" si="53"/>
        <v>1655475.81</v>
      </c>
      <c r="AA157" s="86">
        <v>576247</v>
      </c>
      <c r="AB157" s="87">
        <f t="shared" si="39"/>
        <v>6.9099999999999995E-2</v>
      </c>
      <c r="AC157" s="84">
        <f t="shared" si="54"/>
        <v>0</v>
      </c>
      <c r="AD157" s="88">
        <f t="shared" si="40"/>
        <v>0</v>
      </c>
      <c r="AE157" s="89">
        <f t="shared" si="55"/>
        <v>1079228.81</v>
      </c>
      <c r="AF157" s="99">
        <v>252587</v>
      </c>
      <c r="AG157" s="88">
        <f t="shared" si="56"/>
        <v>252587</v>
      </c>
      <c r="AH157" s="91">
        <v>1252000.71</v>
      </c>
      <c r="AI157" s="92">
        <f t="shared" si="57"/>
        <v>1331815.81</v>
      </c>
      <c r="AJ157" s="93">
        <f t="shared" si="41"/>
        <v>1908062.81</v>
      </c>
      <c r="AK157" s="94"/>
      <c r="AL157" s="97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</row>
    <row r="158" spans="1:60" s="100" customFormat="1" ht="12.75" x14ac:dyDescent="0.2">
      <c r="A158" s="157">
        <v>369</v>
      </c>
      <c r="B158" s="158" t="s">
        <v>226</v>
      </c>
      <c r="C158" s="158" t="b">
        <f t="shared" si="42"/>
        <v>1</v>
      </c>
      <c r="D158" s="101">
        <v>369</v>
      </c>
      <c r="E158" s="98" t="s">
        <v>226</v>
      </c>
      <c r="F158" s="81">
        <v>435.29129999999998</v>
      </c>
      <c r="G158" s="82">
        <v>412.99029999999999</v>
      </c>
      <c r="H158" s="82">
        <f t="shared" si="43"/>
        <v>435.29129999999998</v>
      </c>
      <c r="I158" s="83">
        <f t="shared" si="44"/>
        <v>1648300.15</v>
      </c>
      <c r="J158" s="83">
        <v>100.0945</v>
      </c>
      <c r="K158" s="83">
        <v>94.265500000000003</v>
      </c>
      <c r="L158" s="83">
        <f t="shared" si="45"/>
        <v>100.0945</v>
      </c>
      <c r="M158" s="83">
        <f t="shared" si="46"/>
        <v>189510.92</v>
      </c>
      <c r="N158" s="83">
        <v>98.679000000000002</v>
      </c>
      <c r="O158" s="83">
        <v>99.895499999999998</v>
      </c>
      <c r="P158" s="83">
        <f t="shared" si="47"/>
        <v>99.895499999999998</v>
      </c>
      <c r="Q158" s="84">
        <f t="shared" si="48"/>
        <v>203498.12</v>
      </c>
      <c r="R158" s="84">
        <v>11.8544</v>
      </c>
      <c r="S158" s="83">
        <v>10.457100000000001</v>
      </c>
      <c r="T158" s="83">
        <f t="shared" si="49"/>
        <v>11.8544</v>
      </c>
      <c r="U158" s="83">
        <f t="shared" si="50"/>
        <v>8782.57</v>
      </c>
      <c r="V158" s="83">
        <v>4</v>
      </c>
      <c r="W158" s="83">
        <v>1</v>
      </c>
      <c r="X158" s="83">
        <f t="shared" si="51"/>
        <v>4</v>
      </c>
      <c r="Y158" s="84">
        <f t="shared" si="52"/>
        <v>2963.48</v>
      </c>
      <c r="Z158" s="85">
        <f t="shared" si="53"/>
        <v>2053055.24</v>
      </c>
      <c r="AA158" s="86">
        <v>6520888</v>
      </c>
      <c r="AB158" s="87">
        <f t="shared" si="39"/>
        <v>0.22989999999999999</v>
      </c>
      <c r="AC158" s="84">
        <f t="shared" si="54"/>
        <v>0</v>
      </c>
      <c r="AD158" s="88">
        <f t="shared" si="40"/>
        <v>0</v>
      </c>
      <c r="AE158" s="89">
        <f t="shared" si="55"/>
        <v>0</v>
      </c>
      <c r="AF158" s="99">
        <v>0</v>
      </c>
      <c r="AG158" s="88">
        <f t="shared" si="56"/>
        <v>0</v>
      </c>
      <c r="AH158" s="91">
        <v>0</v>
      </c>
      <c r="AI158" s="92">
        <f t="shared" si="57"/>
        <v>0</v>
      </c>
      <c r="AJ158" s="93">
        <f t="shared" si="41"/>
        <v>6520888</v>
      </c>
      <c r="AK158" s="94"/>
      <c r="AL158" s="97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</row>
    <row r="159" spans="1:60" s="100" customFormat="1" ht="12.75" x14ac:dyDescent="0.2">
      <c r="A159" s="157">
        <v>371</v>
      </c>
      <c r="B159" s="158" t="s">
        <v>227</v>
      </c>
      <c r="C159" s="158" t="b">
        <f t="shared" si="42"/>
        <v>1</v>
      </c>
      <c r="D159" s="101">
        <v>371</v>
      </c>
      <c r="E159" s="98" t="s">
        <v>227</v>
      </c>
      <c r="F159" s="81">
        <v>10774.282200000001</v>
      </c>
      <c r="G159" s="82">
        <v>10115.693700000002</v>
      </c>
      <c r="H159" s="82">
        <f t="shared" si="43"/>
        <v>10774.282200000001</v>
      </c>
      <c r="I159" s="83">
        <f t="shared" si="44"/>
        <v>40798543.439999998</v>
      </c>
      <c r="J159" s="83">
        <v>4651.5536000000002</v>
      </c>
      <c r="K159" s="83">
        <v>3473.6061</v>
      </c>
      <c r="L159" s="83">
        <f t="shared" si="45"/>
        <v>4651.5536000000002</v>
      </c>
      <c r="M159" s="83">
        <f t="shared" si="46"/>
        <v>8806879.4600000009</v>
      </c>
      <c r="N159" s="83">
        <v>1847.5656000000001</v>
      </c>
      <c r="O159" s="83">
        <v>1818.9131</v>
      </c>
      <c r="P159" s="83">
        <f t="shared" si="47"/>
        <v>1847.5656000000001</v>
      </c>
      <c r="Q159" s="84">
        <f t="shared" si="48"/>
        <v>3763694.36</v>
      </c>
      <c r="R159" s="84">
        <v>1179.2247</v>
      </c>
      <c r="S159" s="83">
        <v>1123.1176</v>
      </c>
      <c r="T159" s="83">
        <f t="shared" si="49"/>
        <v>1179.2247</v>
      </c>
      <c r="U159" s="83">
        <f t="shared" si="50"/>
        <v>873652.2</v>
      </c>
      <c r="V159" s="83">
        <v>122.69670000000001</v>
      </c>
      <c r="W159" s="83">
        <v>85.389499999999998</v>
      </c>
      <c r="X159" s="83">
        <f t="shared" si="51"/>
        <v>122.69670000000001</v>
      </c>
      <c r="Y159" s="84">
        <f t="shared" si="52"/>
        <v>90902.3</v>
      </c>
      <c r="Z159" s="85">
        <f t="shared" si="53"/>
        <v>54333671.759999998</v>
      </c>
      <c r="AA159" s="86">
        <v>20986522</v>
      </c>
      <c r="AB159" s="87">
        <f t="shared" si="39"/>
        <v>0.43169999999999997</v>
      </c>
      <c r="AC159" s="84">
        <f t="shared" si="54"/>
        <v>2510094.61</v>
      </c>
      <c r="AD159" s="88">
        <f t="shared" si="40"/>
        <v>2234979.8474184331</v>
      </c>
      <c r="AE159" s="89">
        <f t="shared" si="55"/>
        <v>35582129.607418433</v>
      </c>
      <c r="AF159" s="99">
        <v>4793937</v>
      </c>
      <c r="AG159" s="88">
        <f t="shared" si="56"/>
        <v>4793937</v>
      </c>
      <c r="AH159" s="91">
        <v>31197706.969999999</v>
      </c>
      <c r="AI159" s="92">
        <f t="shared" si="57"/>
        <v>40376066.609999999</v>
      </c>
      <c r="AJ159" s="93">
        <f t="shared" si="41"/>
        <v>61362588.609999999</v>
      </c>
      <c r="AK159" s="94"/>
      <c r="AL159" s="97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</row>
    <row r="160" spans="1:60" s="100" customFormat="1" ht="12.75" x14ac:dyDescent="0.2">
      <c r="A160" s="157">
        <v>375</v>
      </c>
      <c r="B160" s="158" t="s">
        <v>228</v>
      </c>
      <c r="C160" s="158" t="b">
        <f t="shared" si="42"/>
        <v>1</v>
      </c>
      <c r="D160" s="101">
        <v>375</v>
      </c>
      <c r="E160" s="98" t="s">
        <v>228</v>
      </c>
      <c r="F160" s="81">
        <v>65.994399999999999</v>
      </c>
      <c r="G160" s="82">
        <v>60.944500000000005</v>
      </c>
      <c r="H160" s="82">
        <f t="shared" si="43"/>
        <v>65.994399999999999</v>
      </c>
      <c r="I160" s="83">
        <f t="shared" si="44"/>
        <v>249898.35</v>
      </c>
      <c r="J160" s="83">
        <v>22</v>
      </c>
      <c r="K160" s="83">
        <v>13.6333</v>
      </c>
      <c r="L160" s="83">
        <f t="shared" si="45"/>
        <v>22</v>
      </c>
      <c r="M160" s="83">
        <f t="shared" si="46"/>
        <v>41653.040000000001</v>
      </c>
      <c r="N160" s="83">
        <v>8</v>
      </c>
      <c r="O160" s="83">
        <v>6.05</v>
      </c>
      <c r="P160" s="83">
        <f t="shared" si="47"/>
        <v>8</v>
      </c>
      <c r="Q160" s="84">
        <f t="shared" si="48"/>
        <v>16296.88</v>
      </c>
      <c r="R160" s="84">
        <v>0</v>
      </c>
      <c r="S160" s="83">
        <v>0</v>
      </c>
      <c r="T160" s="83">
        <f t="shared" si="49"/>
        <v>0</v>
      </c>
      <c r="U160" s="83">
        <f t="shared" si="50"/>
        <v>0</v>
      </c>
      <c r="V160" s="83">
        <v>0</v>
      </c>
      <c r="W160" s="83">
        <v>1</v>
      </c>
      <c r="X160" s="83">
        <f t="shared" si="51"/>
        <v>1</v>
      </c>
      <c r="Y160" s="84">
        <f t="shared" si="52"/>
        <v>740.87</v>
      </c>
      <c r="Z160" s="85">
        <f t="shared" si="53"/>
        <v>308589.14</v>
      </c>
      <c r="AA160" s="86">
        <v>231925</v>
      </c>
      <c r="AB160" s="87">
        <f t="shared" si="39"/>
        <v>0.33339999999999997</v>
      </c>
      <c r="AC160" s="84">
        <f t="shared" si="54"/>
        <v>9168.5</v>
      </c>
      <c r="AD160" s="88">
        <f t="shared" si="40"/>
        <v>8163.6017421095958</v>
      </c>
      <c r="AE160" s="89">
        <f t="shared" si="55"/>
        <v>84827.741742109603</v>
      </c>
      <c r="AF160" s="99">
        <v>95905</v>
      </c>
      <c r="AG160" s="88">
        <f t="shared" si="56"/>
        <v>95905</v>
      </c>
      <c r="AH160" s="91">
        <v>101203.28</v>
      </c>
      <c r="AI160" s="92">
        <f t="shared" si="57"/>
        <v>180732.74</v>
      </c>
      <c r="AJ160" s="93">
        <f t="shared" si="41"/>
        <v>412657.74</v>
      </c>
      <c r="AK160" s="94"/>
      <c r="AL160" s="97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</row>
    <row r="161" spans="1:60" s="100" customFormat="1" ht="12.75" x14ac:dyDescent="0.2">
      <c r="A161" s="157">
        <v>377</v>
      </c>
      <c r="B161" s="158" t="s">
        <v>229</v>
      </c>
      <c r="C161" s="158" t="b">
        <f t="shared" si="42"/>
        <v>1</v>
      </c>
      <c r="D161" s="101">
        <v>377</v>
      </c>
      <c r="E161" s="98" t="s">
        <v>229</v>
      </c>
      <c r="F161" s="81">
        <v>1039.5925999999999</v>
      </c>
      <c r="G161" s="82">
        <v>988.15910000000008</v>
      </c>
      <c r="H161" s="82">
        <f t="shared" si="43"/>
        <v>1039.5925999999999</v>
      </c>
      <c r="I161" s="83">
        <f t="shared" si="44"/>
        <v>3936583.71</v>
      </c>
      <c r="J161" s="83">
        <v>88.328900000000004</v>
      </c>
      <c r="K161" s="83">
        <v>64.844400000000007</v>
      </c>
      <c r="L161" s="83">
        <f t="shared" si="45"/>
        <v>88.328900000000004</v>
      </c>
      <c r="M161" s="83">
        <f t="shared" si="46"/>
        <v>167234.87</v>
      </c>
      <c r="N161" s="83">
        <v>167.6952</v>
      </c>
      <c r="O161" s="83">
        <v>167.46469999999999</v>
      </c>
      <c r="P161" s="83">
        <f t="shared" si="47"/>
        <v>167.6952</v>
      </c>
      <c r="Q161" s="84">
        <f t="shared" si="48"/>
        <v>341613.57</v>
      </c>
      <c r="R161" s="84">
        <v>2</v>
      </c>
      <c r="S161" s="83">
        <v>0</v>
      </c>
      <c r="T161" s="83">
        <f t="shared" si="49"/>
        <v>2</v>
      </c>
      <c r="U161" s="83">
        <f t="shared" si="50"/>
        <v>1481.74</v>
      </c>
      <c r="V161" s="83">
        <v>19.911100000000001</v>
      </c>
      <c r="W161" s="83">
        <v>19.287099999999999</v>
      </c>
      <c r="X161" s="83">
        <f t="shared" si="51"/>
        <v>19.911100000000001</v>
      </c>
      <c r="Y161" s="84">
        <f t="shared" si="52"/>
        <v>14751.54</v>
      </c>
      <c r="Z161" s="85">
        <f t="shared" si="53"/>
        <v>4461665.4300000006</v>
      </c>
      <c r="AA161" s="86">
        <v>1350394</v>
      </c>
      <c r="AB161" s="87">
        <f t="shared" si="39"/>
        <v>8.5000000000000006E-2</v>
      </c>
      <c r="AC161" s="84">
        <f t="shared" si="54"/>
        <v>0</v>
      </c>
      <c r="AD161" s="88">
        <f t="shared" si="40"/>
        <v>0</v>
      </c>
      <c r="AE161" s="89">
        <f t="shared" si="55"/>
        <v>3111271.4300000006</v>
      </c>
      <c r="AF161" s="99">
        <v>35366</v>
      </c>
      <c r="AG161" s="88">
        <f t="shared" si="56"/>
        <v>35366</v>
      </c>
      <c r="AH161" s="91">
        <v>2694673.89</v>
      </c>
      <c r="AI161" s="92">
        <f t="shared" si="57"/>
        <v>3146637.43</v>
      </c>
      <c r="AJ161" s="93">
        <f t="shared" si="41"/>
        <v>4497031.43</v>
      </c>
      <c r="AK161" s="94"/>
      <c r="AL161" s="97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</row>
    <row r="162" spans="1:60" s="100" customFormat="1" ht="12.75" x14ac:dyDescent="0.2">
      <c r="A162" s="157">
        <v>379</v>
      </c>
      <c r="B162" s="158" t="s">
        <v>230</v>
      </c>
      <c r="C162" s="158" t="b">
        <f t="shared" si="42"/>
        <v>1</v>
      </c>
      <c r="D162" s="101">
        <v>379</v>
      </c>
      <c r="E162" s="98" t="s">
        <v>230</v>
      </c>
      <c r="F162" s="81">
        <v>206.3888</v>
      </c>
      <c r="G162" s="82">
        <v>202.56139999999999</v>
      </c>
      <c r="H162" s="82">
        <f t="shared" si="43"/>
        <v>206.3888</v>
      </c>
      <c r="I162" s="83">
        <f t="shared" si="44"/>
        <v>781524.21</v>
      </c>
      <c r="J162" s="83">
        <v>31.377199999999998</v>
      </c>
      <c r="K162" s="83">
        <v>30.428000000000001</v>
      </c>
      <c r="L162" s="83">
        <f t="shared" si="45"/>
        <v>31.377199999999998</v>
      </c>
      <c r="M162" s="83">
        <f t="shared" si="46"/>
        <v>59407.08</v>
      </c>
      <c r="N162" s="83">
        <v>22.537199999999999</v>
      </c>
      <c r="O162" s="83">
        <v>20.048400000000001</v>
      </c>
      <c r="P162" s="83">
        <f t="shared" si="47"/>
        <v>22.537199999999999</v>
      </c>
      <c r="Q162" s="84">
        <f t="shared" si="48"/>
        <v>45910.76</v>
      </c>
      <c r="R162" s="84">
        <v>0</v>
      </c>
      <c r="S162" s="83">
        <v>0</v>
      </c>
      <c r="T162" s="83">
        <f t="shared" si="49"/>
        <v>0</v>
      </c>
      <c r="U162" s="83">
        <f t="shared" si="50"/>
        <v>0</v>
      </c>
      <c r="V162" s="83">
        <v>2</v>
      </c>
      <c r="W162" s="83">
        <v>4</v>
      </c>
      <c r="X162" s="83">
        <f t="shared" si="51"/>
        <v>4</v>
      </c>
      <c r="Y162" s="84">
        <f t="shared" si="52"/>
        <v>2963.48</v>
      </c>
      <c r="Z162" s="85">
        <f t="shared" si="53"/>
        <v>889805.52999999991</v>
      </c>
      <c r="AA162" s="86">
        <v>1655815</v>
      </c>
      <c r="AB162" s="87">
        <f t="shared" si="39"/>
        <v>0.152</v>
      </c>
      <c r="AC162" s="84">
        <f t="shared" si="54"/>
        <v>0</v>
      </c>
      <c r="AD162" s="88">
        <f t="shared" si="40"/>
        <v>0</v>
      </c>
      <c r="AE162" s="89">
        <f t="shared" si="55"/>
        <v>0</v>
      </c>
      <c r="AF162" s="99">
        <v>4256</v>
      </c>
      <c r="AG162" s="88">
        <f t="shared" si="56"/>
        <v>0</v>
      </c>
      <c r="AH162" s="91">
        <v>0</v>
      </c>
      <c r="AI162" s="92">
        <f t="shared" si="57"/>
        <v>0</v>
      </c>
      <c r="AJ162" s="93">
        <f t="shared" si="41"/>
        <v>1655815</v>
      </c>
      <c r="AK162" s="94"/>
      <c r="AL162" s="97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</row>
    <row r="163" spans="1:60" s="100" customFormat="1" ht="12.75" x14ac:dyDescent="0.2">
      <c r="A163" s="157">
        <v>381</v>
      </c>
      <c r="B163" s="158" t="s">
        <v>231</v>
      </c>
      <c r="C163" s="158" t="b">
        <f t="shared" si="42"/>
        <v>1</v>
      </c>
      <c r="D163" s="101">
        <v>381</v>
      </c>
      <c r="E163" s="98" t="s">
        <v>231</v>
      </c>
      <c r="F163" s="81">
        <v>79</v>
      </c>
      <c r="G163" s="82">
        <v>66.267200000000003</v>
      </c>
      <c r="H163" s="82">
        <f t="shared" si="43"/>
        <v>79</v>
      </c>
      <c r="I163" s="83">
        <f t="shared" si="44"/>
        <v>299146.14</v>
      </c>
      <c r="J163" s="83">
        <v>0</v>
      </c>
      <c r="K163" s="83">
        <v>0</v>
      </c>
      <c r="L163" s="83">
        <f t="shared" si="45"/>
        <v>0</v>
      </c>
      <c r="M163" s="83">
        <f t="shared" si="46"/>
        <v>0</v>
      </c>
      <c r="N163" s="83">
        <v>8</v>
      </c>
      <c r="O163" s="83">
        <v>6</v>
      </c>
      <c r="P163" s="83">
        <f t="shared" si="47"/>
        <v>8</v>
      </c>
      <c r="Q163" s="84">
        <f t="shared" si="48"/>
        <v>16296.88</v>
      </c>
      <c r="R163" s="84">
        <v>2</v>
      </c>
      <c r="S163" s="83">
        <v>1</v>
      </c>
      <c r="T163" s="83">
        <f t="shared" si="49"/>
        <v>2</v>
      </c>
      <c r="U163" s="83">
        <f t="shared" si="50"/>
        <v>1481.74</v>
      </c>
      <c r="V163" s="83">
        <v>0</v>
      </c>
      <c r="W163" s="83">
        <v>0</v>
      </c>
      <c r="X163" s="83">
        <f t="shared" si="51"/>
        <v>0</v>
      </c>
      <c r="Y163" s="84">
        <f t="shared" si="52"/>
        <v>0</v>
      </c>
      <c r="Z163" s="85">
        <f t="shared" si="53"/>
        <v>316924.76</v>
      </c>
      <c r="AA163" s="86">
        <v>1461482</v>
      </c>
      <c r="AB163" s="87">
        <f t="shared" si="39"/>
        <v>0</v>
      </c>
      <c r="AC163" s="84">
        <f t="shared" si="54"/>
        <v>0</v>
      </c>
      <c r="AD163" s="88">
        <f t="shared" si="40"/>
        <v>0</v>
      </c>
      <c r="AE163" s="89">
        <f t="shared" si="55"/>
        <v>0</v>
      </c>
      <c r="AF163" s="99">
        <v>0</v>
      </c>
      <c r="AG163" s="88">
        <f t="shared" si="56"/>
        <v>0</v>
      </c>
      <c r="AH163" s="91">
        <v>0</v>
      </c>
      <c r="AI163" s="92">
        <f t="shared" si="57"/>
        <v>0</v>
      </c>
      <c r="AJ163" s="93">
        <f t="shared" si="41"/>
        <v>1461482</v>
      </c>
      <c r="AK163" s="94"/>
      <c r="AL163" s="97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</row>
    <row r="164" spans="1:60" s="100" customFormat="1" ht="12.75" x14ac:dyDescent="0.2">
      <c r="A164" s="157">
        <v>383</v>
      </c>
      <c r="B164" s="158" t="s">
        <v>232</v>
      </c>
      <c r="C164" s="158" t="b">
        <f t="shared" si="42"/>
        <v>1</v>
      </c>
      <c r="D164" s="101">
        <v>383</v>
      </c>
      <c r="E164" s="98" t="s">
        <v>232</v>
      </c>
      <c r="F164" s="81">
        <v>337.12959999999998</v>
      </c>
      <c r="G164" s="82">
        <v>303.95029999999997</v>
      </c>
      <c r="H164" s="82">
        <f t="shared" si="43"/>
        <v>337.12959999999998</v>
      </c>
      <c r="I164" s="83">
        <f t="shared" si="44"/>
        <v>1276595.17</v>
      </c>
      <c r="J164" s="83">
        <v>91.797499999999999</v>
      </c>
      <c r="K164" s="83">
        <v>80.153099999999995</v>
      </c>
      <c r="L164" s="83">
        <f t="shared" si="45"/>
        <v>91.797499999999999</v>
      </c>
      <c r="M164" s="83">
        <f t="shared" si="46"/>
        <v>173802.04</v>
      </c>
      <c r="N164" s="83">
        <v>41.708500000000001</v>
      </c>
      <c r="O164" s="83">
        <v>42.977899999999998</v>
      </c>
      <c r="P164" s="83">
        <f t="shared" si="47"/>
        <v>42.977899999999998</v>
      </c>
      <c r="Q164" s="84">
        <f t="shared" si="48"/>
        <v>87550.71</v>
      </c>
      <c r="R164" s="84">
        <v>0</v>
      </c>
      <c r="S164" s="83">
        <v>0</v>
      </c>
      <c r="T164" s="83">
        <f t="shared" si="49"/>
        <v>0</v>
      </c>
      <c r="U164" s="83">
        <f t="shared" si="50"/>
        <v>0</v>
      </c>
      <c r="V164" s="83">
        <v>6.91</v>
      </c>
      <c r="W164" s="83">
        <v>5</v>
      </c>
      <c r="X164" s="83">
        <f t="shared" si="51"/>
        <v>6.91</v>
      </c>
      <c r="Y164" s="84">
        <f t="shared" si="52"/>
        <v>5119.41</v>
      </c>
      <c r="Z164" s="85">
        <f t="shared" si="53"/>
        <v>1543067.3299999998</v>
      </c>
      <c r="AA164" s="86">
        <v>970815</v>
      </c>
      <c r="AB164" s="87">
        <f t="shared" si="39"/>
        <v>0.27229999999999999</v>
      </c>
      <c r="AC164" s="84">
        <f t="shared" si="54"/>
        <v>31245.57</v>
      </c>
      <c r="AD164" s="88">
        <f t="shared" si="40"/>
        <v>27820.951048176619</v>
      </c>
      <c r="AE164" s="89">
        <f t="shared" si="55"/>
        <v>600073.28104817646</v>
      </c>
      <c r="AF164" s="99">
        <v>0</v>
      </c>
      <c r="AG164" s="88">
        <f t="shared" si="56"/>
        <v>0</v>
      </c>
      <c r="AH164" s="91">
        <v>398186.81</v>
      </c>
      <c r="AI164" s="92">
        <f t="shared" si="57"/>
        <v>600073.28</v>
      </c>
      <c r="AJ164" s="93">
        <f t="shared" si="41"/>
        <v>1570888.28</v>
      </c>
      <c r="AK164" s="94"/>
      <c r="AL164" s="97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</row>
    <row r="165" spans="1:60" s="100" customFormat="1" ht="12.75" x14ac:dyDescent="0.2">
      <c r="A165" s="157">
        <v>387</v>
      </c>
      <c r="B165" s="158" t="s">
        <v>233</v>
      </c>
      <c r="C165" s="158" t="b">
        <f t="shared" si="42"/>
        <v>1</v>
      </c>
      <c r="D165" s="101">
        <v>387</v>
      </c>
      <c r="E165" s="98" t="s">
        <v>233</v>
      </c>
      <c r="F165" s="81">
        <v>247.43299999999999</v>
      </c>
      <c r="G165" s="82">
        <v>241.827</v>
      </c>
      <c r="H165" s="82">
        <f t="shared" si="43"/>
        <v>247.43299999999999</v>
      </c>
      <c r="I165" s="83">
        <f t="shared" si="44"/>
        <v>936944.64000000001</v>
      </c>
      <c r="J165" s="83">
        <v>13.3444</v>
      </c>
      <c r="K165" s="83">
        <v>9.0945</v>
      </c>
      <c r="L165" s="83">
        <f t="shared" si="45"/>
        <v>13.3444</v>
      </c>
      <c r="M165" s="83">
        <f t="shared" si="46"/>
        <v>25265.22</v>
      </c>
      <c r="N165" s="83">
        <v>45.544400000000003</v>
      </c>
      <c r="O165" s="83">
        <v>45.5839</v>
      </c>
      <c r="P165" s="83">
        <f t="shared" si="47"/>
        <v>45.5839</v>
      </c>
      <c r="Q165" s="84">
        <f t="shared" si="48"/>
        <v>92859.42</v>
      </c>
      <c r="R165" s="84">
        <v>0</v>
      </c>
      <c r="S165" s="83">
        <v>0</v>
      </c>
      <c r="T165" s="83">
        <f t="shared" si="49"/>
        <v>0</v>
      </c>
      <c r="U165" s="83">
        <f t="shared" si="50"/>
        <v>0</v>
      </c>
      <c r="V165" s="83">
        <v>3</v>
      </c>
      <c r="W165" s="83">
        <v>5</v>
      </c>
      <c r="X165" s="83">
        <f t="shared" si="51"/>
        <v>5</v>
      </c>
      <c r="Y165" s="84">
        <f t="shared" si="52"/>
        <v>3704.35</v>
      </c>
      <c r="Z165" s="85">
        <f t="shared" si="53"/>
        <v>1058773.6300000001</v>
      </c>
      <c r="AA165" s="86">
        <v>528643</v>
      </c>
      <c r="AB165" s="87">
        <f t="shared" si="39"/>
        <v>5.3900000000000003E-2</v>
      </c>
      <c r="AC165" s="84">
        <f t="shared" si="54"/>
        <v>0</v>
      </c>
      <c r="AD165" s="88">
        <f t="shared" si="40"/>
        <v>0</v>
      </c>
      <c r="AE165" s="89">
        <f t="shared" si="55"/>
        <v>530130.63000000012</v>
      </c>
      <c r="AF165" s="99">
        <v>0</v>
      </c>
      <c r="AG165" s="88">
        <f t="shared" si="56"/>
        <v>0</v>
      </c>
      <c r="AH165" s="91">
        <v>431955.49</v>
      </c>
      <c r="AI165" s="92">
        <f t="shared" si="57"/>
        <v>530130.63</v>
      </c>
      <c r="AJ165" s="93">
        <f t="shared" si="41"/>
        <v>1058773.6299999999</v>
      </c>
      <c r="AK165" s="94"/>
      <c r="AL165" s="97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</row>
    <row r="166" spans="1:60" s="100" customFormat="1" ht="12.75" x14ac:dyDescent="0.2">
      <c r="A166" s="157">
        <v>389</v>
      </c>
      <c r="B166" s="158" t="s">
        <v>234</v>
      </c>
      <c r="C166" s="158" t="b">
        <f t="shared" si="42"/>
        <v>1</v>
      </c>
      <c r="D166" s="101">
        <v>389</v>
      </c>
      <c r="E166" s="98" t="s">
        <v>234</v>
      </c>
      <c r="F166" s="81">
        <v>245.1987</v>
      </c>
      <c r="G166" s="82">
        <v>228.49719999999999</v>
      </c>
      <c r="H166" s="82">
        <f t="shared" si="43"/>
        <v>245.1987</v>
      </c>
      <c r="I166" s="83">
        <f t="shared" si="44"/>
        <v>928484.11</v>
      </c>
      <c r="J166" s="83">
        <v>77.124899999999997</v>
      </c>
      <c r="K166" s="83">
        <v>54.184400000000004</v>
      </c>
      <c r="L166" s="83">
        <f t="shared" si="45"/>
        <v>77.124899999999997</v>
      </c>
      <c r="M166" s="83">
        <f t="shared" si="46"/>
        <v>146022.12</v>
      </c>
      <c r="N166" s="83">
        <v>42.25</v>
      </c>
      <c r="O166" s="83">
        <v>34.200099999999999</v>
      </c>
      <c r="P166" s="83">
        <f t="shared" si="47"/>
        <v>42.25</v>
      </c>
      <c r="Q166" s="84">
        <f t="shared" si="48"/>
        <v>86067.9</v>
      </c>
      <c r="R166" s="84">
        <v>0</v>
      </c>
      <c r="S166" s="83">
        <v>0</v>
      </c>
      <c r="T166" s="83">
        <f t="shared" si="49"/>
        <v>0</v>
      </c>
      <c r="U166" s="83">
        <f t="shared" si="50"/>
        <v>0</v>
      </c>
      <c r="V166" s="83">
        <v>2</v>
      </c>
      <c r="W166" s="83">
        <v>3</v>
      </c>
      <c r="X166" s="83">
        <f t="shared" si="51"/>
        <v>3</v>
      </c>
      <c r="Y166" s="84">
        <f t="shared" si="52"/>
        <v>2222.61</v>
      </c>
      <c r="Z166" s="85">
        <f t="shared" si="53"/>
        <v>1162796.74</v>
      </c>
      <c r="AA166" s="86">
        <v>595332</v>
      </c>
      <c r="AB166" s="87">
        <f t="shared" si="39"/>
        <v>0.3145</v>
      </c>
      <c r="AC166" s="84">
        <f t="shared" si="54"/>
        <v>30319.73</v>
      </c>
      <c r="AD166" s="88">
        <f t="shared" si="40"/>
        <v>26996.586208026674</v>
      </c>
      <c r="AE166" s="89">
        <f t="shared" si="55"/>
        <v>594461.32620802661</v>
      </c>
      <c r="AF166" s="99">
        <v>359153</v>
      </c>
      <c r="AG166" s="88">
        <f t="shared" si="56"/>
        <v>359153</v>
      </c>
      <c r="AH166" s="91">
        <v>714536.28</v>
      </c>
      <c r="AI166" s="92">
        <f t="shared" si="57"/>
        <v>953614.33</v>
      </c>
      <c r="AJ166" s="93">
        <f t="shared" si="41"/>
        <v>1548946.33</v>
      </c>
      <c r="AK166" s="94"/>
      <c r="AL166" s="97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</row>
    <row r="167" spans="1:60" s="100" customFormat="1" ht="12.75" x14ac:dyDescent="0.2">
      <c r="A167" s="157">
        <v>391</v>
      </c>
      <c r="B167" s="158" t="s">
        <v>235</v>
      </c>
      <c r="C167" s="158" t="b">
        <f t="shared" si="42"/>
        <v>1</v>
      </c>
      <c r="D167" s="101">
        <v>391</v>
      </c>
      <c r="E167" s="98" t="s">
        <v>235</v>
      </c>
      <c r="F167" s="81">
        <v>69.407899999999998</v>
      </c>
      <c r="G167" s="82">
        <v>69.3125</v>
      </c>
      <c r="H167" s="82">
        <f t="shared" si="43"/>
        <v>69.407899999999998</v>
      </c>
      <c r="I167" s="83">
        <f t="shared" si="44"/>
        <v>262824.12</v>
      </c>
      <c r="J167" s="83">
        <v>10.535</v>
      </c>
      <c r="K167" s="83">
        <v>5</v>
      </c>
      <c r="L167" s="83">
        <f t="shared" si="45"/>
        <v>10.535</v>
      </c>
      <c r="M167" s="83">
        <f t="shared" si="46"/>
        <v>19946.13</v>
      </c>
      <c r="N167" s="83">
        <v>12.328099999999999</v>
      </c>
      <c r="O167" s="83">
        <v>12</v>
      </c>
      <c r="P167" s="83">
        <f t="shared" si="47"/>
        <v>12.328099999999999</v>
      </c>
      <c r="Q167" s="84">
        <f t="shared" si="48"/>
        <v>25113.7</v>
      </c>
      <c r="R167" s="84">
        <v>0</v>
      </c>
      <c r="S167" s="83">
        <v>0</v>
      </c>
      <c r="T167" s="83">
        <f t="shared" si="49"/>
        <v>0</v>
      </c>
      <c r="U167" s="83">
        <f t="shared" si="50"/>
        <v>0</v>
      </c>
      <c r="V167" s="83">
        <v>2</v>
      </c>
      <c r="W167" s="83">
        <v>1</v>
      </c>
      <c r="X167" s="83">
        <f t="shared" si="51"/>
        <v>2</v>
      </c>
      <c r="Y167" s="84">
        <f t="shared" si="52"/>
        <v>1481.74</v>
      </c>
      <c r="Z167" s="85">
        <f t="shared" si="53"/>
        <v>309365.69</v>
      </c>
      <c r="AA167" s="86">
        <v>1103024</v>
      </c>
      <c r="AB167" s="87">
        <f t="shared" si="39"/>
        <v>0.15179999999999999</v>
      </c>
      <c r="AC167" s="84">
        <f t="shared" si="54"/>
        <v>0</v>
      </c>
      <c r="AD167" s="88">
        <f t="shared" si="40"/>
        <v>0</v>
      </c>
      <c r="AE167" s="89">
        <f t="shared" si="55"/>
        <v>0</v>
      </c>
      <c r="AF167" s="99">
        <v>0</v>
      </c>
      <c r="AG167" s="88">
        <f t="shared" si="56"/>
        <v>0</v>
      </c>
      <c r="AH167" s="91">
        <v>0</v>
      </c>
      <c r="AI167" s="92">
        <f t="shared" si="57"/>
        <v>0</v>
      </c>
      <c r="AJ167" s="93">
        <f t="shared" si="41"/>
        <v>1103024</v>
      </c>
      <c r="AK167" s="94"/>
      <c r="AL167" s="97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</row>
    <row r="168" spans="1:60" s="100" customFormat="1" ht="12.75" x14ac:dyDescent="0.2">
      <c r="A168" s="157">
        <v>393</v>
      </c>
      <c r="B168" s="158" t="s">
        <v>236</v>
      </c>
      <c r="C168" s="158" t="b">
        <f t="shared" si="42"/>
        <v>1</v>
      </c>
      <c r="D168" s="101">
        <v>393</v>
      </c>
      <c r="E168" s="98" t="s">
        <v>236</v>
      </c>
      <c r="F168" s="81">
        <v>726.52729999999997</v>
      </c>
      <c r="G168" s="82">
        <v>616.87140000000011</v>
      </c>
      <c r="H168" s="82">
        <f t="shared" si="43"/>
        <v>726.52729999999997</v>
      </c>
      <c r="I168" s="83">
        <f t="shared" si="44"/>
        <v>2751111.87</v>
      </c>
      <c r="J168" s="83">
        <v>151.13630000000001</v>
      </c>
      <c r="K168" s="83">
        <v>128.9556</v>
      </c>
      <c r="L168" s="83">
        <f t="shared" si="45"/>
        <v>151.13630000000001</v>
      </c>
      <c r="M168" s="83">
        <f t="shared" si="46"/>
        <v>286149.38</v>
      </c>
      <c r="N168" s="83">
        <v>70.762</v>
      </c>
      <c r="O168" s="83">
        <v>77.397599999999997</v>
      </c>
      <c r="P168" s="83">
        <f t="shared" si="47"/>
        <v>77.397599999999997</v>
      </c>
      <c r="Q168" s="84">
        <f t="shared" si="48"/>
        <v>157667.42000000001</v>
      </c>
      <c r="R168" s="84">
        <v>7</v>
      </c>
      <c r="S168" s="83">
        <v>6.4327999999999994</v>
      </c>
      <c r="T168" s="83">
        <f t="shared" si="49"/>
        <v>7</v>
      </c>
      <c r="U168" s="83">
        <f t="shared" si="50"/>
        <v>5186.09</v>
      </c>
      <c r="V168" s="83">
        <v>8</v>
      </c>
      <c r="W168" s="83">
        <v>6.2046999999999999</v>
      </c>
      <c r="X168" s="83">
        <f t="shared" si="51"/>
        <v>8</v>
      </c>
      <c r="Y168" s="84">
        <f t="shared" si="52"/>
        <v>5926.96</v>
      </c>
      <c r="Z168" s="85">
        <f t="shared" si="53"/>
        <v>3206041.7199999997</v>
      </c>
      <c r="AA168" s="86">
        <v>870350</v>
      </c>
      <c r="AB168" s="87">
        <f t="shared" si="39"/>
        <v>0.20799999999999999</v>
      </c>
      <c r="AC168" s="84">
        <f t="shared" si="54"/>
        <v>39295.440000000002</v>
      </c>
      <c r="AD168" s="88">
        <f t="shared" si="40"/>
        <v>34988.528378792944</v>
      </c>
      <c r="AE168" s="89">
        <f t="shared" si="55"/>
        <v>2370680.2483787928</v>
      </c>
      <c r="AF168" s="99">
        <v>891548</v>
      </c>
      <c r="AG168" s="88">
        <f t="shared" si="56"/>
        <v>891548</v>
      </c>
      <c r="AH168" s="91">
        <v>2581479.25</v>
      </c>
      <c r="AI168" s="92">
        <f t="shared" si="57"/>
        <v>3262228.25</v>
      </c>
      <c r="AJ168" s="93">
        <f t="shared" si="41"/>
        <v>4132578.25</v>
      </c>
      <c r="AK168" s="94"/>
      <c r="AL168" s="97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1:60" s="100" customFormat="1" ht="12.75" x14ac:dyDescent="0.2">
      <c r="A169" s="157">
        <v>395</v>
      </c>
      <c r="B169" s="158" t="s">
        <v>237</v>
      </c>
      <c r="C169" s="158" t="b">
        <f t="shared" si="42"/>
        <v>1</v>
      </c>
      <c r="D169" s="101">
        <v>395</v>
      </c>
      <c r="E169" s="98" t="s">
        <v>237</v>
      </c>
      <c r="F169" s="81">
        <v>342.91980000000001</v>
      </c>
      <c r="G169" s="82">
        <v>332.11649999999997</v>
      </c>
      <c r="H169" s="82">
        <f t="shared" si="43"/>
        <v>342.91980000000001</v>
      </c>
      <c r="I169" s="83">
        <f t="shared" si="44"/>
        <v>1298520.69</v>
      </c>
      <c r="J169" s="83">
        <v>30.491399999999999</v>
      </c>
      <c r="K169" s="83">
        <v>17.262499999999999</v>
      </c>
      <c r="L169" s="83">
        <f t="shared" si="45"/>
        <v>30.491399999999999</v>
      </c>
      <c r="M169" s="83">
        <f t="shared" si="46"/>
        <v>57729.98</v>
      </c>
      <c r="N169" s="83">
        <v>30.765699999999999</v>
      </c>
      <c r="O169" s="83">
        <v>29.207000000000001</v>
      </c>
      <c r="P169" s="83">
        <f t="shared" si="47"/>
        <v>30.765699999999999</v>
      </c>
      <c r="Q169" s="84">
        <f t="shared" si="48"/>
        <v>62673.120000000003</v>
      </c>
      <c r="R169" s="84">
        <v>0</v>
      </c>
      <c r="S169" s="83">
        <v>2.4634</v>
      </c>
      <c r="T169" s="83">
        <f t="shared" si="49"/>
        <v>2.4634</v>
      </c>
      <c r="U169" s="83">
        <f t="shared" si="50"/>
        <v>1825.06</v>
      </c>
      <c r="V169" s="83">
        <v>3.3611</v>
      </c>
      <c r="W169" s="83">
        <v>4.8388999999999998</v>
      </c>
      <c r="X169" s="83">
        <f t="shared" si="51"/>
        <v>4.8388999999999998</v>
      </c>
      <c r="Y169" s="84">
        <f t="shared" si="52"/>
        <v>3585</v>
      </c>
      <c r="Z169" s="85">
        <f t="shared" si="53"/>
        <v>1424333.85</v>
      </c>
      <c r="AA169" s="86">
        <v>2387037</v>
      </c>
      <c r="AB169" s="87">
        <f t="shared" si="39"/>
        <v>8.8900000000000007E-2</v>
      </c>
      <c r="AC169" s="84">
        <f t="shared" si="54"/>
        <v>0</v>
      </c>
      <c r="AD169" s="88">
        <f t="shared" si="40"/>
        <v>0</v>
      </c>
      <c r="AE169" s="89">
        <f t="shared" si="55"/>
        <v>0</v>
      </c>
      <c r="AF169" s="99">
        <v>0</v>
      </c>
      <c r="AG169" s="88">
        <f t="shared" si="56"/>
        <v>0</v>
      </c>
      <c r="AH169" s="91">
        <v>0</v>
      </c>
      <c r="AI169" s="92">
        <f t="shared" si="57"/>
        <v>0</v>
      </c>
      <c r="AJ169" s="93">
        <f t="shared" si="41"/>
        <v>2387037</v>
      </c>
      <c r="AK169" s="94"/>
      <c r="AL169" s="97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1:60" s="100" customFormat="1" ht="12.75" x14ac:dyDescent="0.2">
      <c r="A170" s="157">
        <v>399</v>
      </c>
      <c r="B170" s="158" t="s">
        <v>238</v>
      </c>
      <c r="C170" s="158" t="b">
        <f t="shared" si="42"/>
        <v>1</v>
      </c>
      <c r="D170" s="101">
        <v>399</v>
      </c>
      <c r="E170" s="98" t="s">
        <v>238</v>
      </c>
      <c r="F170" s="81">
        <v>1042.6324999999999</v>
      </c>
      <c r="G170" s="82">
        <v>993.46180000000004</v>
      </c>
      <c r="H170" s="82">
        <f t="shared" si="43"/>
        <v>1042.6324999999999</v>
      </c>
      <c r="I170" s="83">
        <f t="shared" si="44"/>
        <v>3948094.78</v>
      </c>
      <c r="J170" s="83">
        <v>253.82429999999999</v>
      </c>
      <c r="K170" s="83">
        <v>143.3133</v>
      </c>
      <c r="L170" s="83">
        <f t="shared" si="45"/>
        <v>253.82429999999999</v>
      </c>
      <c r="M170" s="83">
        <f t="shared" si="46"/>
        <v>480570.62</v>
      </c>
      <c r="N170" s="83">
        <v>160.51650000000001</v>
      </c>
      <c r="O170" s="83">
        <v>168.89960000000002</v>
      </c>
      <c r="P170" s="83">
        <f t="shared" si="47"/>
        <v>168.89960000000002</v>
      </c>
      <c r="Q170" s="84">
        <f t="shared" si="48"/>
        <v>344067.06</v>
      </c>
      <c r="R170" s="84">
        <v>24.6448</v>
      </c>
      <c r="S170" s="83">
        <v>14.3277</v>
      </c>
      <c r="T170" s="83">
        <f t="shared" si="49"/>
        <v>24.6448</v>
      </c>
      <c r="U170" s="83">
        <f t="shared" si="50"/>
        <v>18258.59</v>
      </c>
      <c r="V170" s="83">
        <v>18</v>
      </c>
      <c r="W170" s="83">
        <v>24</v>
      </c>
      <c r="X170" s="83">
        <f t="shared" si="51"/>
        <v>24</v>
      </c>
      <c r="Y170" s="84">
        <f t="shared" si="52"/>
        <v>17780.88</v>
      </c>
      <c r="Z170" s="85">
        <f t="shared" si="53"/>
        <v>4808771.9299999988</v>
      </c>
      <c r="AA170" s="86">
        <v>1944085</v>
      </c>
      <c r="AB170" s="87">
        <f t="shared" si="39"/>
        <v>0.24340000000000001</v>
      </c>
      <c r="AC170" s="84">
        <f t="shared" si="54"/>
        <v>77226.039999999994</v>
      </c>
      <c r="AD170" s="88">
        <f t="shared" si="40"/>
        <v>68761.807785376601</v>
      </c>
      <c r="AE170" s="89">
        <f t="shared" si="55"/>
        <v>2933448.7377853752</v>
      </c>
      <c r="AF170" s="99">
        <v>0</v>
      </c>
      <c r="AG170" s="88">
        <f t="shared" si="56"/>
        <v>0</v>
      </c>
      <c r="AH170" s="91">
        <v>2313423.13</v>
      </c>
      <c r="AI170" s="92">
        <f t="shared" si="57"/>
        <v>2933448.74</v>
      </c>
      <c r="AJ170" s="93">
        <f t="shared" si="41"/>
        <v>4877533.74</v>
      </c>
      <c r="AK170" s="94"/>
      <c r="AL170" s="97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</row>
    <row r="171" spans="1:60" s="100" customFormat="1" ht="12.75" x14ac:dyDescent="0.2">
      <c r="A171" s="157">
        <v>401</v>
      </c>
      <c r="B171" s="158" t="s">
        <v>239</v>
      </c>
      <c r="C171" s="158" t="b">
        <f t="shared" si="42"/>
        <v>1</v>
      </c>
      <c r="D171" s="101">
        <v>401</v>
      </c>
      <c r="E171" s="98" t="s">
        <v>239</v>
      </c>
      <c r="F171" s="81">
        <v>790.22370000000001</v>
      </c>
      <c r="G171" s="82">
        <v>771.44929999999999</v>
      </c>
      <c r="H171" s="82">
        <f t="shared" si="43"/>
        <v>790.22370000000001</v>
      </c>
      <c r="I171" s="83">
        <f t="shared" si="44"/>
        <v>2992308.48</v>
      </c>
      <c r="J171" s="83">
        <v>432.1662</v>
      </c>
      <c r="K171" s="83">
        <v>347.41250000000002</v>
      </c>
      <c r="L171" s="83">
        <f t="shared" si="45"/>
        <v>432.1662</v>
      </c>
      <c r="M171" s="83">
        <f t="shared" si="46"/>
        <v>818228.91</v>
      </c>
      <c r="N171" s="83">
        <v>208.51260000000002</v>
      </c>
      <c r="O171" s="83">
        <v>214.0265</v>
      </c>
      <c r="P171" s="83">
        <f t="shared" si="47"/>
        <v>214.0265</v>
      </c>
      <c r="Q171" s="84">
        <f t="shared" si="48"/>
        <v>435995.52</v>
      </c>
      <c r="R171" s="84">
        <v>14.286799999999999</v>
      </c>
      <c r="S171" s="83">
        <v>14.931100000000001</v>
      </c>
      <c r="T171" s="83">
        <f t="shared" si="49"/>
        <v>14.931100000000001</v>
      </c>
      <c r="U171" s="83">
        <f t="shared" si="50"/>
        <v>11062</v>
      </c>
      <c r="V171" s="83">
        <v>15</v>
      </c>
      <c r="W171" s="83">
        <v>2</v>
      </c>
      <c r="X171" s="83">
        <f t="shared" si="51"/>
        <v>15</v>
      </c>
      <c r="Y171" s="84">
        <f t="shared" si="52"/>
        <v>11113.05</v>
      </c>
      <c r="Z171" s="85">
        <f t="shared" si="53"/>
        <v>4268707.96</v>
      </c>
      <c r="AA171" s="86">
        <v>836264</v>
      </c>
      <c r="AB171" s="87">
        <f t="shared" si="39"/>
        <v>0.54690000000000005</v>
      </c>
      <c r="AC171" s="84">
        <f t="shared" si="54"/>
        <v>259299.72</v>
      </c>
      <c r="AD171" s="88">
        <f t="shared" si="40"/>
        <v>230879.60363424013</v>
      </c>
      <c r="AE171" s="89">
        <f t="shared" si="55"/>
        <v>3663323.5636342401</v>
      </c>
      <c r="AF171" s="99">
        <v>3663773</v>
      </c>
      <c r="AG171" s="88">
        <f t="shared" si="56"/>
        <v>3663773</v>
      </c>
      <c r="AH171" s="91">
        <v>6478333.5800000001</v>
      </c>
      <c r="AI171" s="92">
        <f t="shared" si="57"/>
        <v>7327096.5599999996</v>
      </c>
      <c r="AJ171" s="93">
        <f t="shared" si="41"/>
        <v>8163360.5599999996</v>
      </c>
      <c r="AK171" s="94"/>
      <c r="AL171" s="97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</row>
    <row r="172" spans="1:60" s="100" customFormat="1" ht="12.75" x14ac:dyDescent="0.2">
      <c r="A172" s="157">
        <v>403</v>
      </c>
      <c r="B172" s="158" t="s">
        <v>240</v>
      </c>
      <c r="C172" s="158" t="b">
        <f t="shared" si="42"/>
        <v>1</v>
      </c>
      <c r="D172" s="101">
        <v>403</v>
      </c>
      <c r="E172" s="98" t="s">
        <v>240</v>
      </c>
      <c r="F172" s="81">
        <v>601.38130000000001</v>
      </c>
      <c r="G172" s="82">
        <v>557.60169999999994</v>
      </c>
      <c r="H172" s="82">
        <f t="shared" si="43"/>
        <v>601.38130000000001</v>
      </c>
      <c r="I172" s="83">
        <f t="shared" si="44"/>
        <v>2277226.5099999998</v>
      </c>
      <c r="J172" s="83">
        <v>86.435599999999994</v>
      </c>
      <c r="K172" s="83">
        <v>53.175899999999999</v>
      </c>
      <c r="L172" s="83">
        <f t="shared" si="45"/>
        <v>86.435599999999994</v>
      </c>
      <c r="M172" s="83">
        <f t="shared" si="46"/>
        <v>163650.25</v>
      </c>
      <c r="N172" s="83">
        <v>129.14670000000001</v>
      </c>
      <c r="O172" s="83">
        <v>122.49339999999999</v>
      </c>
      <c r="P172" s="83">
        <f t="shared" si="47"/>
        <v>129.14670000000001</v>
      </c>
      <c r="Q172" s="84">
        <f t="shared" si="48"/>
        <v>263086.03000000003</v>
      </c>
      <c r="R172" s="84">
        <v>3</v>
      </c>
      <c r="S172" s="83">
        <v>1.3788</v>
      </c>
      <c r="T172" s="83">
        <f t="shared" si="49"/>
        <v>3</v>
      </c>
      <c r="U172" s="83">
        <f t="shared" si="50"/>
        <v>2222.61</v>
      </c>
      <c r="V172" s="83">
        <v>6</v>
      </c>
      <c r="W172" s="83">
        <v>14</v>
      </c>
      <c r="X172" s="83">
        <f t="shared" si="51"/>
        <v>14</v>
      </c>
      <c r="Y172" s="84">
        <f t="shared" si="52"/>
        <v>10372.18</v>
      </c>
      <c r="Z172" s="85">
        <f t="shared" si="53"/>
        <v>2716557.58</v>
      </c>
      <c r="AA172" s="86">
        <v>1110992</v>
      </c>
      <c r="AB172" s="87">
        <f t="shared" si="39"/>
        <v>0.14369999999999999</v>
      </c>
      <c r="AC172" s="84">
        <f t="shared" si="54"/>
        <v>15525.99</v>
      </c>
      <c r="AD172" s="88">
        <f t="shared" si="40"/>
        <v>13824.289579754177</v>
      </c>
      <c r="AE172" s="89">
        <f t="shared" si="55"/>
        <v>1619389.8695797543</v>
      </c>
      <c r="AF172" s="99">
        <v>97091</v>
      </c>
      <c r="AG172" s="88">
        <f t="shared" si="56"/>
        <v>97091</v>
      </c>
      <c r="AH172" s="91">
        <v>1362039.74</v>
      </c>
      <c r="AI172" s="92">
        <f t="shared" si="57"/>
        <v>1716480.87</v>
      </c>
      <c r="AJ172" s="93">
        <f t="shared" si="41"/>
        <v>2827472.87</v>
      </c>
      <c r="AK172" s="94"/>
      <c r="AL172" s="97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</row>
    <row r="173" spans="1:60" s="100" customFormat="1" ht="12.75" x14ac:dyDescent="0.2">
      <c r="A173" s="157">
        <v>404</v>
      </c>
      <c r="B173" s="158" t="s">
        <v>241</v>
      </c>
      <c r="C173" s="158" t="b">
        <f t="shared" si="42"/>
        <v>1</v>
      </c>
      <c r="D173" s="101">
        <v>404</v>
      </c>
      <c r="E173" s="98" t="s">
        <v>241</v>
      </c>
      <c r="F173" s="81">
        <v>594.79189999999994</v>
      </c>
      <c r="G173" s="82">
        <v>571.51829999999995</v>
      </c>
      <c r="H173" s="82">
        <f t="shared" si="43"/>
        <v>594.79189999999994</v>
      </c>
      <c r="I173" s="83">
        <f t="shared" si="44"/>
        <v>2252274.7000000002</v>
      </c>
      <c r="J173" s="83">
        <v>207.09960000000001</v>
      </c>
      <c r="K173" s="83">
        <v>224.19159999999999</v>
      </c>
      <c r="L173" s="83">
        <f t="shared" si="45"/>
        <v>224.19159999999999</v>
      </c>
      <c r="M173" s="83">
        <f t="shared" si="46"/>
        <v>424466.44</v>
      </c>
      <c r="N173" s="83">
        <v>136.2577</v>
      </c>
      <c r="O173" s="83">
        <v>131.50639999999999</v>
      </c>
      <c r="P173" s="83">
        <f t="shared" si="47"/>
        <v>136.2577</v>
      </c>
      <c r="Q173" s="84">
        <f t="shared" si="48"/>
        <v>277571.92</v>
      </c>
      <c r="R173" s="84">
        <v>1</v>
      </c>
      <c r="S173" s="83">
        <v>1</v>
      </c>
      <c r="T173" s="83">
        <f t="shared" si="49"/>
        <v>1</v>
      </c>
      <c r="U173" s="83">
        <f t="shared" si="50"/>
        <v>740.87</v>
      </c>
      <c r="V173" s="83">
        <v>12</v>
      </c>
      <c r="W173" s="83">
        <v>10.6591</v>
      </c>
      <c r="X173" s="83">
        <f t="shared" si="51"/>
        <v>12</v>
      </c>
      <c r="Y173" s="84">
        <f t="shared" si="52"/>
        <v>8890.44</v>
      </c>
      <c r="Z173" s="85">
        <f t="shared" si="53"/>
        <v>2963944.37</v>
      </c>
      <c r="AA173" s="86">
        <v>699277</v>
      </c>
      <c r="AB173" s="87">
        <f t="shared" si="39"/>
        <v>0.37690000000000001</v>
      </c>
      <c r="AC173" s="84">
        <f t="shared" si="54"/>
        <v>105622.27</v>
      </c>
      <c r="AD173" s="88">
        <f t="shared" si="40"/>
        <v>94045.716025257148</v>
      </c>
      <c r="AE173" s="89">
        <f t="shared" si="55"/>
        <v>2358713.0860252571</v>
      </c>
      <c r="AF173" s="99">
        <v>2277433</v>
      </c>
      <c r="AG173" s="88">
        <f t="shared" si="56"/>
        <v>2277433</v>
      </c>
      <c r="AH173" s="91">
        <v>4135772.72</v>
      </c>
      <c r="AI173" s="92">
        <f t="shared" si="57"/>
        <v>4636146.09</v>
      </c>
      <c r="AJ173" s="93">
        <f t="shared" si="41"/>
        <v>5335423.09</v>
      </c>
      <c r="AK173" s="94"/>
      <c r="AL173" s="97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</row>
    <row r="174" spans="1:60" s="100" customFormat="1" ht="12.75" x14ac:dyDescent="0.2">
      <c r="A174" s="161">
        <v>405</v>
      </c>
      <c r="B174" s="162" t="s">
        <v>242</v>
      </c>
      <c r="C174" s="162" t="b">
        <f t="shared" si="42"/>
        <v>1</v>
      </c>
      <c r="D174" s="101">
        <v>405</v>
      </c>
      <c r="E174" s="98" t="s">
        <v>242</v>
      </c>
      <c r="F174" s="81">
        <v>484.5421</v>
      </c>
      <c r="G174" s="82">
        <v>473.5763</v>
      </c>
      <c r="H174" s="82">
        <f t="shared" si="43"/>
        <v>484.5421</v>
      </c>
      <c r="I174" s="83">
        <f t="shared" si="44"/>
        <v>1834796.19</v>
      </c>
      <c r="J174" s="83">
        <v>34.935000000000002</v>
      </c>
      <c r="K174" s="83">
        <v>13.812099999999999</v>
      </c>
      <c r="L174" s="83">
        <f t="shared" si="45"/>
        <v>34.935000000000002</v>
      </c>
      <c r="M174" s="83">
        <f t="shared" si="46"/>
        <v>66143.13</v>
      </c>
      <c r="N174" s="83">
        <v>92.608500000000006</v>
      </c>
      <c r="O174" s="83">
        <v>95.683199999999999</v>
      </c>
      <c r="P174" s="83">
        <f t="shared" si="47"/>
        <v>95.683199999999999</v>
      </c>
      <c r="Q174" s="84">
        <f t="shared" si="48"/>
        <v>194917.2</v>
      </c>
      <c r="R174" s="84">
        <v>4</v>
      </c>
      <c r="S174" s="83">
        <v>5</v>
      </c>
      <c r="T174" s="83">
        <f t="shared" si="49"/>
        <v>5</v>
      </c>
      <c r="U174" s="83">
        <f t="shared" si="50"/>
        <v>3704.35</v>
      </c>
      <c r="V174" s="83">
        <v>2</v>
      </c>
      <c r="W174" s="83">
        <v>9</v>
      </c>
      <c r="X174" s="83">
        <f t="shared" si="51"/>
        <v>9</v>
      </c>
      <c r="Y174" s="84">
        <f t="shared" si="52"/>
        <v>6667.83</v>
      </c>
      <c r="Z174" s="85">
        <f t="shared" si="53"/>
        <v>2106228.6999999997</v>
      </c>
      <c r="AA174" s="86">
        <v>2324606</v>
      </c>
      <c r="AB174" s="87">
        <f t="shared" si="39"/>
        <v>7.2099999999999997E-2</v>
      </c>
      <c r="AC174" s="84">
        <f t="shared" si="54"/>
        <v>0</v>
      </c>
      <c r="AD174" s="88">
        <f t="shared" si="40"/>
        <v>0</v>
      </c>
      <c r="AE174" s="89">
        <f t="shared" si="55"/>
        <v>0</v>
      </c>
      <c r="AF174" s="99">
        <v>234921</v>
      </c>
      <c r="AG174" s="88">
        <f t="shared" si="56"/>
        <v>0</v>
      </c>
      <c r="AH174" s="91">
        <v>0</v>
      </c>
      <c r="AI174" s="92">
        <f t="shared" si="57"/>
        <v>0</v>
      </c>
      <c r="AJ174" s="93">
        <f t="shared" si="41"/>
        <v>2324606</v>
      </c>
      <c r="AK174" s="94"/>
      <c r="AL174" s="97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</row>
    <row r="175" spans="1:60" s="100" customFormat="1" ht="12.75" x14ac:dyDescent="0.2">
      <c r="A175" s="157">
        <v>407</v>
      </c>
      <c r="B175" s="158" t="s">
        <v>243</v>
      </c>
      <c r="C175" s="158" t="b">
        <f t="shared" si="42"/>
        <v>1</v>
      </c>
      <c r="D175" s="101">
        <v>407</v>
      </c>
      <c r="E175" s="98" t="s">
        <v>243</v>
      </c>
      <c r="F175" s="166">
        <v>284.47289999999998</v>
      </c>
      <c r="G175" s="135">
        <v>276.29239999999999</v>
      </c>
      <c r="H175" s="135">
        <f t="shared" si="43"/>
        <v>284.47289999999998</v>
      </c>
      <c r="I175" s="83">
        <f t="shared" si="44"/>
        <v>1077202.1499999999</v>
      </c>
      <c r="J175" s="83">
        <v>138.4649</v>
      </c>
      <c r="K175" s="83">
        <v>127.6169</v>
      </c>
      <c r="L175" s="83">
        <f t="shared" si="45"/>
        <v>138.4649</v>
      </c>
      <c r="M175" s="83">
        <f t="shared" si="46"/>
        <v>262158.36</v>
      </c>
      <c r="N175" s="83">
        <v>73.401700000000005</v>
      </c>
      <c r="O175" s="83">
        <v>68.556200000000004</v>
      </c>
      <c r="P175" s="83">
        <f t="shared" si="47"/>
        <v>73.401700000000005</v>
      </c>
      <c r="Q175" s="84">
        <f t="shared" si="48"/>
        <v>149527.34</v>
      </c>
      <c r="R175" s="84">
        <v>0</v>
      </c>
      <c r="S175" s="83">
        <v>0</v>
      </c>
      <c r="T175" s="83">
        <f t="shared" si="49"/>
        <v>0</v>
      </c>
      <c r="U175" s="83">
        <f t="shared" si="50"/>
        <v>0</v>
      </c>
      <c r="V175" s="83">
        <v>5</v>
      </c>
      <c r="W175" s="83">
        <v>5</v>
      </c>
      <c r="X175" s="83">
        <f t="shared" si="51"/>
        <v>5</v>
      </c>
      <c r="Y175" s="84">
        <f t="shared" si="52"/>
        <v>3704.35</v>
      </c>
      <c r="Z175" s="85">
        <f t="shared" si="53"/>
        <v>1492592.2</v>
      </c>
      <c r="AA175" s="86">
        <v>168347</v>
      </c>
      <c r="AB175" s="87">
        <f t="shared" si="39"/>
        <v>0.48670000000000002</v>
      </c>
      <c r="AC175" s="84">
        <f t="shared" si="54"/>
        <v>83078.94</v>
      </c>
      <c r="AD175" s="88">
        <f t="shared" si="40"/>
        <v>73973.210374283532</v>
      </c>
      <c r="AE175" s="89">
        <f t="shared" si="55"/>
        <v>1398218.4103742836</v>
      </c>
      <c r="AF175" s="99">
        <v>1386032</v>
      </c>
      <c r="AG175" s="88">
        <f t="shared" si="56"/>
        <v>1386032</v>
      </c>
      <c r="AH175" s="91">
        <v>2504020.84</v>
      </c>
      <c r="AI175" s="92">
        <f t="shared" si="57"/>
        <v>2784250.41</v>
      </c>
      <c r="AJ175" s="93">
        <f t="shared" si="41"/>
        <v>2952597.41</v>
      </c>
      <c r="AK175" s="94"/>
      <c r="AL175" s="97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</row>
    <row r="176" spans="1:60" s="100" customFormat="1" ht="12.75" x14ac:dyDescent="0.2">
      <c r="A176" s="157">
        <v>411</v>
      </c>
      <c r="B176" s="158" t="s">
        <v>244</v>
      </c>
      <c r="C176" s="158" t="b">
        <f t="shared" si="42"/>
        <v>1</v>
      </c>
      <c r="D176" s="101">
        <v>411</v>
      </c>
      <c r="E176" s="98" t="s">
        <v>244</v>
      </c>
      <c r="F176" s="166">
        <v>600.62450000000001</v>
      </c>
      <c r="G176" s="135">
        <v>531.24220000000003</v>
      </c>
      <c r="H176" s="135">
        <f t="shared" si="43"/>
        <v>600.62450000000001</v>
      </c>
      <c r="I176" s="83">
        <f t="shared" si="44"/>
        <v>2274360.77</v>
      </c>
      <c r="J176" s="83">
        <v>79.702400000000011</v>
      </c>
      <c r="K176" s="83">
        <v>66.162599999999998</v>
      </c>
      <c r="L176" s="83">
        <f t="shared" si="45"/>
        <v>79.702400000000011</v>
      </c>
      <c r="M176" s="83">
        <f t="shared" si="46"/>
        <v>150902.15</v>
      </c>
      <c r="N176" s="83">
        <v>103.8145</v>
      </c>
      <c r="O176" s="83">
        <v>99.918899999999994</v>
      </c>
      <c r="P176" s="83">
        <f t="shared" si="47"/>
        <v>103.8145</v>
      </c>
      <c r="Q176" s="84">
        <f t="shared" si="48"/>
        <v>211481.56</v>
      </c>
      <c r="R176" s="84">
        <v>0</v>
      </c>
      <c r="S176" s="83">
        <v>0</v>
      </c>
      <c r="T176" s="83">
        <f t="shared" si="49"/>
        <v>0</v>
      </c>
      <c r="U176" s="83">
        <f t="shared" si="50"/>
        <v>0</v>
      </c>
      <c r="V176" s="83">
        <v>3</v>
      </c>
      <c r="W176" s="83">
        <v>5.0057</v>
      </c>
      <c r="X176" s="83">
        <f t="shared" si="51"/>
        <v>5.0057</v>
      </c>
      <c r="Y176" s="84">
        <f t="shared" si="52"/>
        <v>3708.57</v>
      </c>
      <c r="Z176" s="85">
        <f t="shared" si="53"/>
        <v>2640453.0499999998</v>
      </c>
      <c r="AA176" s="86">
        <v>1110541</v>
      </c>
      <c r="AB176" s="87">
        <f t="shared" si="39"/>
        <v>0.13270000000000001</v>
      </c>
      <c r="AC176" s="84">
        <f t="shared" si="54"/>
        <v>13220.64</v>
      </c>
      <c r="AD176" s="88">
        <f t="shared" si="40"/>
        <v>11771.613648448907</v>
      </c>
      <c r="AE176" s="89">
        <f t="shared" si="55"/>
        <v>1541683.6636484487</v>
      </c>
      <c r="AF176" s="99">
        <v>769340</v>
      </c>
      <c r="AG176" s="88">
        <f t="shared" si="56"/>
        <v>769340</v>
      </c>
      <c r="AH176" s="91">
        <v>1920344.79</v>
      </c>
      <c r="AI176" s="92">
        <f t="shared" si="57"/>
        <v>2311023.66</v>
      </c>
      <c r="AJ176" s="93">
        <f t="shared" si="41"/>
        <v>3421564.66</v>
      </c>
      <c r="AK176" s="94"/>
      <c r="AL176" s="97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</row>
    <row r="177" spans="1:60" s="100" customFormat="1" ht="12.75" x14ac:dyDescent="0.2">
      <c r="A177" s="157">
        <v>413</v>
      </c>
      <c r="B177" s="158" t="s">
        <v>245</v>
      </c>
      <c r="C177" s="158" t="b">
        <f t="shared" si="42"/>
        <v>1</v>
      </c>
      <c r="D177" s="101">
        <v>413</v>
      </c>
      <c r="E177" s="98" t="s">
        <v>245</v>
      </c>
      <c r="F177" s="166">
        <v>779.35359999999991</v>
      </c>
      <c r="G177" s="135">
        <v>750.39459999999997</v>
      </c>
      <c r="H177" s="135">
        <f t="shared" si="43"/>
        <v>779.35359999999991</v>
      </c>
      <c r="I177" s="83">
        <f t="shared" si="44"/>
        <v>2951147.1</v>
      </c>
      <c r="J177" s="83">
        <v>77.675399999999996</v>
      </c>
      <c r="K177" s="83">
        <v>59.511099999999999</v>
      </c>
      <c r="L177" s="83">
        <f t="shared" si="45"/>
        <v>77.675399999999996</v>
      </c>
      <c r="M177" s="83">
        <f t="shared" si="46"/>
        <v>147064.39000000001</v>
      </c>
      <c r="N177" s="83">
        <v>82.881100000000004</v>
      </c>
      <c r="O177" s="83">
        <v>73.760999999999996</v>
      </c>
      <c r="P177" s="83">
        <f t="shared" si="47"/>
        <v>82.881100000000004</v>
      </c>
      <c r="Q177" s="84">
        <f t="shared" si="48"/>
        <v>168837.92</v>
      </c>
      <c r="R177" s="84">
        <v>1</v>
      </c>
      <c r="S177" s="83">
        <v>1</v>
      </c>
      <c r="T177" s="83">
        <f t="shared" si="49"/>
        <v>1</v>
      </c>
      <c r="U177" s="83">
        <f t="shared" si="50"/>
        <v>740.87</v>
      </c>
      <c r="V177" s="83">
        <v>16</v>
      </c>
      <c r="W177" s="83">
        <v>23.6311</v>
      </c>
      <c r="X177" s="83">
        <f t="shared" si="51"/>
        <v>23.6311</v>
      </c>
      <c r="Y177" s="84">
        <f t="shared" si="52"/>
        <v>17507.57</v>
      </c>
      <c r="Z177" s="85">
        <f t="shared" si="53"/>
        <v>3285297.85</v>
      </c>
      <c r="AA177" s="86">
        <v>1366458</v>
      </c>
      <c r="AB177" s="87">
        <f t="shared" si="39"/>
        <v>9.9699999999999997E-2</v>
      </c>
      <c r="AC177" s="84">
        <f t="shared" si="54"/>
        <v>0</v>
      </c>
      <c r="AD177" s="88">
        <f t="shared" si="40"/>
        <v>0</v>
      </c>
      <c r="AE177" s="89">
        <f t="shared" si="55"/>
        <v>1918839.85</v>
      </c>
      <c r="AF177" s="99">
        <v>0</v>
      </c>
      <c r="AG177" s="88">
        <f t="shared" si="56"/>
        <v>0</v>
      </c>
      <c r="AH177" s="91">
        <v>1660994.74</v>
      </c>
      <c r="AI177" s="92">
        <f t="shared" si="57"/>
        <v>1918839.85</v>
      </c>
      <c r="AJ177" s="93">
        <f t="shared" si="41"/>
        <v>3285297.85</v>
      </c>
      <c r="AK177" s="94"/>
      <c r="AL177" s="97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</row>
    <row r="178" spans="1:60" s="100" customFormat="1" ht="12.75" x14ac:dyDescent="0.2">
      <c r="A178" s="157">
        <v>414</v>
      </c>
      <c r="B178" s="158" t="s">
        <v>246</v>
      </c>
      <c r="C178" s="158" t="b">
        <f t="shared" si="42"/>
        <v>1</v>
      </c>
      <c r="D178" s="101">
        <v>414</v>
      </c>
      <c r="E178" s="98" t="s">
        <v>246</v>
      </c>
      <c r="F178" s="166">
        <v>0</v>
      </c>
      <c r="G178" s="135">
        <v>0</v>
      </c>
      <c r="H178" s="135">
        <f t="shared" si="43"/>
        <v>0</v>
      </c>
      <c r="I178" s="83">
        <f t="shared" si="44"/>
        <v>0</v>
      </c>
      <c r="J178" s="83">
        <v>0</v>
      </c>
      <c r="K178" s="83">
        <v>0</v>
      </c>
      <c r="L178" s="83">
        <f t="shared" si="45"/>
        <v>0</v>
      </c>
      <c r="M178" s="83">
        <f t="shared" si="46"/>
        <v>0</v>
      </c>
      <c r="N178" s="83">
        <v>0</v>
      </c>
      <c r="O178" s="83">
        <v>0</v>
      </c>
      <c r="P178" s="83">
        <f t="shared" si="47"/>
        <v>0</v>
      </c>
      <c r="Q178" s="84">
        <f t="shared" si="48"/>
        <v>0</v>
      </c>
      <c r="R178" s="84">
        <v>0</v>
      </c>
      <c r="S178" s="83">
        <v>0</v>
      </c>
      <c r="T178" s="83">
        <f t="shared" si="49"/>
        <v>0</v>
      </c>
      <c r="U178" s="83">
        <f t="shared" si="50"/>
        <v>0</v>
      </c>
      <c r="V178" s="83">
        <v>0</v>
      </c>
      <c r="W178" s="83">
        <v>0</v>
      </c>
      <c r="X178" s="83">
        <f t="shared" si="51"/>
        <v>0</v>
      </c>
      <c r="Y178" s="84">
        <f t="shared" si="52"/>
        <v>0</v>
      </c>
      <c r="Z178" s="85">
        <f t="shared" si="53"/>
        <v>0</v>
      </c>
      <c r="AA178" s="86">
        <v>5772</v>
      </c>
      <c r="AB178" s="87">
        <f t="shared" si="39"/>
        <v>0</v>
      </c>
      <c r="AC178" s="84">
        <f t="shared" si="54"/>
        <v>0</v>
      </c>
      <c r="AD178" s="88">
        <f t="shared" si="40"/>
        <v>0</v>
      </c>
      <c r="AE178" s="89">
        <f t="shared" si="55"/>
        <v>0</v>
      </c>
      <c r="AF178" s="99">
        <v>0</v>
      </c>
      <c r="AG178" s="88">
        <f t="shared" si="56"/>
        <v>0</v>
      </c>
      <c r="AH178" s="91">
        <v>0</v>
      </c>
      <c r="AI178" s="92">
        <f t="shared" si="57"/>
        <v>0</v>
      </c>
      <c r="AJ178" s="93">
        <f t="shared" si="41"/>
        <v>5772</v>
      </c>
      <c r="AK178" s="94"/>
      <c r="AL178" s="97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</row>
    <row r="179" spans="1:60" s="100" customFormat="1" ht="12.75" x14ac:dyDescent="0.2">
      <c r="A179" s="157">
        <v>415</v>
      </c>
      <c r="B179" s="158" t="s">
        <v>247</v>
      </c>
      <c r="C179" s="158" t="b">
        <f t="shared" si="42"/>
        <v>1</v>
      </c>
      <c r="D179" s="101">
        <v>415</v>
      </c>
      <c r="E179" s="98" t="s">
        <v>247</v>
      </c>
      <c r="F179" s="166">
        <v>32.620100000000001</v>
      </c>
      <c r="G179" s="135">
        <v>32.983400000000003</v>
      </c>
      <c r="H179" s="135">
        <f t="shared" si="43"/>
        <v>32.983400000000003</v>
      </c>
      <c r="I179" s="83">
        <f t="shared" si="44"/>
        <v>124896.92</v>
      </c>
      <c r="J179" s="83">
        <v>2</v>
      </c>
      <c r="K179" s="83">
        <v>4</v>
      </c>
      <c r="L179" s="83">
        <f t="shared" si="45"/>
        <v>4</v>
      </c>
      <c r="M179" s="83">
        <f t="shared" si="46"/>
        <v>7573.28</v>
      </c>
      <c r="N179" s="83">
        <v>7.6200999999999999</v>
      </c>
      <c r="O179" s="83">
        <v>9.3389000000000006</v>
      </c>
      <c r="P179" s="83">
        <f t="shared" si="47"/>
        <v>9.3389000000000006</v>
      </c>
      <c r="Q179" s="84">
        <f t="shared" si="48"/>
        <v>19024.37</v>
      </c>
      <c r="R179" s="84">
        <v>0</v>
      </c>
      <c r="S179" s="83">
        <v>0</v>
      </c>
      <c r="T179" s="83">
        <f t="shared" si="49"/>
        <v>0</v>
      </c>
      <c r="U179" s="83">
        <f t="shared" si="50"/>
        <v>0</v>
      </c>
      <c r="V179" s="83">
        <v>0</v>
      </c>
      <c r="W179" s="83">
        <v>1</v>
      </c>
      <c r="X179" s="83">
        <f t="shared" si="51"/>
        <v>1</v>
      </c>
      <c r="Y179" s="84">
        <f t="shared" si="52"/>
        <v>740.87</v>
      </c>
      <c r="Z179" s="85">
        <f t="shared" si="53"/>
        <v>152235.44</v>
      </c>
      <c r="AA179" s="86">
        <v>60455</v>
      </c>
      <c r="AB179" s="87">
        <f t="shared" si="39"/>
        <v>0.12130000000000001</v>
      </c>
      <c r="AC179" s="84">
        <f t="shared" si="54"/>
        <v>606.5</v>
      </c>
      <c r="AD179" s="88">
        <f t="shared" si="40"/>
        <v>540.02557196809403</v>
      </c>
      <c r="AE179" s="89">
        <f t="shared" si="55"/>
        <v>92320.465571968103</v>
      </c>
      <c r="AF179" s="99">
        <v>128496</v>
      </c>
      <c r="AG179" s="88">
        <f t="shared" si="56"/>
        <v>128496</v>
      </c>
      <c r="AH179" s="91">
        <v>173168.09</v>
      </c>
      <c r="AI179" s="92">
        <f t="shared" si="57"/>
        <v>220816.47</v>
      </c>
      <c r="AJ179" s="93">
        <f t="shared" si="41"/>
        <v>281271.46999999997</v>
      </c>
      <c r="AK179" s="94"/>
      <c r="AL179" s="97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</row>
    <row r="180" spans="1:60" s="100" customFormat="1" ht="12.75" x14ac:dyDescent="0.2">
      <c r="A180" s="157">
        <v>419</v>
      </c>
      <c r="B180" s="158" t="s">
        <v>248</v>
      </c>
      <c r="C180" s="158" t="b">
        <f t="shared" si="42"/>
        <v>1</v>
      </c>
      <c r="D180" s="101">
        <v>419</v>
      </c>
      <c r="E180" s="98" t="s">
        <v>248</v>
      </c>
      <c r="F180" s="166">
        <v>560.16470000000004</v>
      </c>
      <c r="G180" s="135">
        <v>532.43320000000006</v>
      </c>
      <c r="H180" s="135">
        <f t="shared" si="43"/>
        <v>560.16470000000004</v>
      </c>
      <c r="I180" s="83">
        <f t="shared" si="44"/>
        <v>2121153.2599999998</v>
      </c>
      <c r="J180" s="83">
        <v>328.33169999999996</v>
      </c>
      <c r="K180" s="83">
        <v>282.95910000000003</v>
      </c>
      <c r="L180" s="83">
        <f t="shared" si="45"/>
        <v>328.33169999999996</v>
      </c>
      <c r="M180" s="83">
        <f t="shared" si="46"/>
        <v>621636.97</v>
      </c>
      <c r="N180" s="83">
        <v>133.4374</v>
      </c>
      <c r="O180" s="83">
        <v>115.5361</v>
      </c>
      <c r="P180" s="83">
        <f t="shared" si="47"/>
        <v>133.4374</v>
      </c>
      <c r="Q180" s="84">
        <f t="shared" si="48"/>
        <v>271826.65999999997</v>
      </c>
      <c r="R180" s="84">
        <v>3.9598</v>
      </c>
      <c r="S180" s="83">
        <v>4</v>
      </c>
      <c r="T180" s="83">
        <f t="shared" si="49"/>
        <v>4</v>
      </c>
      <c r="U180" s="83">
        <f t="shared" si="50"/>
        <v>2963.48</v>
      </c>
      <c r="V180" s="83">
        <v>7.4972000000000003</v>
      </c>
      <c r="W180" s="83">
        <v>6</v>
      </c>
      <c r="X180" s="83">
        <f t="shared" si="51"/>
        <v>7.4972000000000003</v>
      </c>
      <c r="Y180" s="84">
        <f t="shared" si="52"/>
        <v>5554.45</v>
      </c>
      <c r="Z180" s="85">
        <f t="shared" si="53"/>
        <v>3023134.82</v>
      </c>
      <c r="AA180" s="86">
        <v>1460292</v>
      </c>
      <c r="AB180" s="87">
        <f t="shared" si="39"/>
        <v>0.58609999999999995</v>
      </c>
      <c r="AC180" s="84">
        <f t="shared" si="54"/>
        <v>196999.02</v>
      </c>
      <c r="AD180" s="88">
        <f t="shared" si="40"/>
        <v>175407.26867708817</v>
      </c>
      <c r="AE180" s="89">
        <f t="shared" si="55"/>
        <v>1738250.088677088</v>
      </c>
      <c r="AF180" s="99">
        <v>1018969</v>
      </c>
      <c r="AG180" s="88">
        <f t="shared" si="56"/>
        <v>1018969</v>
      </c>
      <c r="AH180" s="91">
        <v>2270966.7400000002</v>
      </c>
      <c r="AI180" s="92">
        <f t="shared" si="57"/>
        <v>2757219.09</v>
      </c>
      <c r="AJ180" s="93">
        <f t="shared" si="41"/>
        <v>4217511.09</v>
      </c>
      <c r="AK180" s="94"/>
      <c r="AL180" s="97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</row>
    <row r="181" spans="1:60" s="100" customFormat="1" ht="12.75" x14ac:dyDescent="0.2">
      <c r="A181" s="157">
        <v>425</v>
      </c>
      <c r="B181" s="158" t="s">
        <v>249</v>
      </c>
      <c r="C181" s="158" t="b">
        <f t="shared" si="42"/>
        <v>1</v>
      </c>
      <c r="D181" s="101">
        <v>425</v>
      </c>
      <c r="E181" s="98" t="s">
        <v>249</v>
      </c>
      <c r="F181" s="166">
        <v>1728.3325</v>
      </c>
      <c r="G181" s="135">
        <v>1662.6069</v>
      </c>
      <c r="H181" s="135">
        <f t="shared" si="43"/>
        <v>1728.3325</v>
      </c>
      <c r="I181" s="83">
        <f t="shared" si="44"/>
        <v>6544607.54</v>
      </c>
      <c r="J181" s="83">
        <v>130.9331</v>
      </c>
      <c r="K181" s="83">
        <v>109.2954</v>
      </c>
      <c r="L181" s="83">
        <f t="shared" si="45"/>
        <v>130.9331</v>
      </c>
      <c r="M181" s="83">
        <f t="shared" si="46"/>
        <v>247898.26</v>
      </c>
      <c r="N181" s="83">
        <v>316.4049</v>
      </c>
      <c r="O181" s="83">
        <v>307.87360000000001</v>
      </c>
      <c r="P181" s="83">
        <f t="shared" si="47"/>
        <v>316.4049</v>
      </c>
      <c r="Q181" s="84">
        <f t="shared" si="48"/>
        <v>644551.59</v>
      </c>
      <c r="R181" s="84">
        <v>20.592400000000001</v>
      </c>
      <c r="S181" s="83">
        <v>11.425000000000001</v>
      </c>
      <c r="T181" s="83">
        <f t="shared" si="49"/>
        <v>20.592400000000001</v>
      </c>
      <c r="U181" s="83">
        <f t="shared" si="50"/>
        <v>15256.29</v>
      </c>
      <c r="V181" s="83">
        <v>39.189900000000002</v>
      </c>
      <c r="W181" s="83">
        <v>22</v>
      </c>
      <c r="X181" s="83">
        <f t="shared" si="51"/>
        <v>39.189900000000002</v>
      </c>
      <c r="Y181" s="84">
        <f t="shared" si="52"/>
        <v>29034.62</v>
      </c>
      <c r="Z181" s="85">
        <f t="shared" si="53"/>
        <v>7481348.2999999998</v>
      </c>
      <c r="AA181" s="86">
        <v>3624639</v>
      </c>
      <c r="AB181" s="87">
        <f t="shared" si="39"/>
        <v>7.5800000000000006E-2</v>
      </c>
      <c r="AC181" s="84">
        <f t="shared" si="54"/>
        <v>0</v>
      </c>
      <c r="AD181" s="88">
        <f t="shared" si="40"/>
        <v>0</v>
      </c>
      <c r="AE181" s="89">
        <f t="shared" si="55"/>
        <v>3856709.3</v>
      </c>
      <c r="AF181" s="99">
        <v>0</v>
      </c>
      <c r="AG181" s="88">
        <f t="shared" si="56"/>
        <v>0</v>
      </c>
      <c r="AH181" s="91">
        <v>3579471.66</v>
      </c>
      <c r="AI181" s="92">
        <f t="shared" si="57"/>
        <v>3856709.3</v>
      </c>
      <c r="AJ181" s="93">
        <f t="shared" si="41"/>
        <v>7481348.2999999998</v>
      </c>
      <c r="AK181" s="94"/>
      <c r="AL181" s="97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</row>
    <row r="182" spans="1:60" s="100" customFormat="1" ht="12.75" x14ac:dyDescent="0.2">
      <c r="A182" s="157">
        <v>427</v>
      </c>
      <c r="B182" s="158" t="s">
        <v>250</v>
      </c>
      <c r="C182" s="158" t="b">
        <f t="shared" si="42"/>
        <v>1</v>
      </c>
      <c r="D182" s="101">
        <v>427</v>
      </c>
      <c r="E182" s="98" t="s">
        <v>250</v>
      </c>
      <c r="F182" s="166">
        <v>1004.6602</v>
      </c>
      <c r="G182" s="135">
        <v>970.13810000000001</v>
      </c>
      <c r="H182" s="135">
        <f t="shared" si="43"/>
        <v>1004.6602</v>
      </c>
      <c r="I182" s="83">
        <f t="shared" si="44"/>
        <v>3804306.59</v>
      </c>
      <c r="J182" s="83">
        <v>228.1746</v>
      </c>
      <c r="K182" s="83">
        <v>215.18189999999998</v>
      </c>
      <c r="L182" s="83">
        <f t="shared" si="45"/>
        <v>228.1746</v>
      </c>
      <c r="M182" s="83">
        <f t="shared" si="46"/>
        <v>432007.53</v>
      </c>
      <c r="N182" s="83">
        <v>155.11329999999998</v>
      </c>
      <c r="O182" s="83">
        <v>157.64520000000002</v>
      </c>
      <c r="P182" s="83">
        <f t="shared" si="47"/>
        <v>157.64520000000002</v>
      </c>
      <c r="Q182" s="84">
        <f t="shared" si="48"/>
        <v>321140.61</v>
      </c>
      <c r="R182" s="84">
        <v>6.7740999999999998</v>
      </c>
      <c r="S182" s="83">
        <v>3</v>
      </c>
      <c r="T182" s="83">
        <f t="shared" si="49"/>
        <v>6.7740999999999998</v>
      </c>
      <c r="U182" s="83">
        <f t="shared" si="50"/>
        <v>5018.7299999999996</v>
      </c>
      <c r="V182" s="83">
        <v>25.977799999999998</v>
      </c>
      <c r="W182" s="83">
        <v>19.254799999999999</v>
      </c>
      <c r="X182" s="83">
        <f t="shared" si="51"/>
        <v>25.977799999999998</v>
      </c>
      <c r="Y182" s="84">
        <f t="shared" si="52"/>
        <v>19246.169999999998</v>
      </c>
      <c r="Z182" s="85">
        <f t="shared" si="53"/>
        <v>4581719.6300000008</v>
      </c>
      <c r="AA182" s="86">
        <v>1375534</v>
      </c>
      <c r="AB182" s="87">
        <f t="shared" si="39"/>
        <v>0.2271</v>
      </c>
      <c r="AC182" s="84">
        <f t="shared" si="54"/>
        <v>64773.06</v>
      </c>
      <c r="AD182" s="88">
        <f t="shared" si="40"/>
        <v>57673.716034004407</v>
      </c>
      <c r="AE182" s="89">
        <f t="shared" si="55"/>
        <v>3263859.3460340053</v>
      </c>
      <c r="AF182" s="99">
        <v>2363044</v>
      </c>
      <c r="AG182" s="88">
        <f t="shared" si="56"/>
        <v>2363044</v>
      </c>
      <c r="AH182" s="91">
        <v>5138577.3600000003</v>
      </c>
      <c r="AI182" s="92">
        <f t="shared" si="57"/>
        <v>5626903.3499999996</v>
      </c>
      <c r="AJ182" s="93">
        <f t="shared" si="41"/>
        <v>7002437.3499999996</v>
      </c>
      <c r="AK182" s="94"/>
      <c r="AL182" s="97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</row>
    <row r="183" spans="1:60" s="100" customFormat="1" ht="12.75" x14ac:dyDescent="0.2">
      <c r="A183" s="157">
        <v>429</v>
      </c>
      <c r="B183" s="158" t="s">
        <v>251</v>
      </c>
      <c r="C183" s="158" t="b">
        <f t="shared" si="42"/>
        <v>1</v>
      </c>
      <c r="D183" s="101">
        <v>429</v>
      </c>
      <c r="E183" s="98" t="s">
        <v>251</v>
      </c>
      <c r="F183" s="166">
        <v>730.56200000000001</v>
      </c>
      <c r="G183" s="135">
        <v>689.57449999999994</v>
      </c>
      <c r="H183" s="135">
        <f t="shared" si="43"/>
        <v>730.56200000000001</v>
      </c>
      <c r="I183" s="83">
        <f t="shared" si="44"/>
        <v>2766389.9</v>
      </c>
      <c r="J183" s="83">
        <v>225.32830000000001</v>
      </c>
      <c r="K183" s="83">
        <v>163.47280000000001</v>
      </c>
      <c r="L183" s="83">
        <f t="shared" si="45"/>
        <v>225.32830000000001</v>
      </c>
      <c r="M183" s="83">
        <f t="shared" si="46"/>
        <v>426618.58</v>
      </c>
      <c r="N183" s="83">
        <v>162.2226</v>
      </c>
      <c r="O183" s="83">
        <v>188.1046</v>
      </c>
      <c r="P183" s="83">
        <f t="shared" si="47"/>
        <v>188.1046</v>
      </c>
      <c r="Q183" s="84">
        <f t="shared" si="48"/>
        <v>383189.76000000001</v>
      </c>
      <c r="R183" s="84">
        <v>20</v>
      </c>
      <c r="S183" s="83">
        <v>14.4002</v>
      </c>
      <c r="T183" s="83">
        <f t="shared" si="49"/>
        <v>20</v>
      </c>
      <c r="U183" s="83">
        <f t="shared" si="50"/>
        <v>14817.4</v>
      </c>
      <c r="V183" s="83">
        <v>9</v>
      </c>
      <c r="W183" s="83">
        <v>20.601099999999999</v>
      </c>
      <c r="X183" s="83">
        <f t="shared" si="51"/>
        <v>20.601099999999999</v>
      </c>
      <c r="Y183" s="84">
        <f t="shared" si="52"/>
        <v>15262.74</v>
      </c>
      <c r="Z183" s="85">
        <f t="shared" si="53"/>
        <v>3606278.3800000004</v>
      </c>
      <c r="AA183" s="86">
        <v>701602</v>
      </c>
      <c r="AB183" s="87">
        <f t="shared" si="39"/>
        <v>0.30840000000000001</v>
      </c>
      <c r="AC183" s="84">
        <f t="shared" si="54"/>
        <v>86864.06</v>
      </c>
      <c r="AD183" s="88">
        <f t="shared" si="40"/>
        <v>77343.468565491887</v>
      </c>
      <c r="AE183" s="89">
        <f t="shared" si="55"/>
        <v>2982019.8485654923</v>
      </c>
      <c r="AF183" s="99">
        <v>1017192</v>
      </c>
      <c r="AG183" s="88">
        <f t="shared" si="56"/>
        <v>1017192</v>
      </c>
      <c r="AH183" s="91">
        <v>3333032.08</v>
      </c>
      <c r="AI183" s="92">
        <f t="shared" si="57"/>
        <v>3999211.85</v>
      </c>
      <c r="AJ183" s="93">
        <f t="shared" si="41"/>
        <v>4700813.8499999996</v>
      </c>
      <c r="AK183" s="94"/>
      <c r="AL183" s="97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</row>
    <row r="184" spans="1:60" s="100" customFormat="1" ht="12.75" x14ac:dyDescent="0.2">
      <c r="A184" s="157">
        <v>431</v>
      </c>
      <c r="B184" s="158" t="s">
        <v>252</v>
      </c>
      <c r="C184" s="158" t="b">
        <f t="shared" si="42"/>
        <v>1</v>
      </c>
      <c r="D184" s="101">
        <v>431</v>
      </c>
      <c r="E184" s="98" t="s">
        <v>252</v>
      </c>
      <c r="F184" s="81">
        <v>712.89729999999997</v>
      </c>
      <c r="G184" s="82">
        <v>662.98770000000002</v>
      </c>
      <c r="H184" s="82">
        <f t="shared" si="43"/>
        <v>712.89729999999997</v>
      </c>
      <c r="I184" s="83">
        <f t="shared" si="44"/>
        <v>2699499.69</v>
      </c>
      <c r="J184" s="83">
        <v>213.75879999999998</v>
      </c>
      <c r="K184" s="83">
        <v>208.2963</v>
      </c>
      <c r="L184" s="83">
        <f t="shared" si="45"/>
        <v>213.75879999999998</v>
      </c>
      <c r="M184" s="83">
        <f t="shared" si="46"/>
        <v>404713.81</v>
      </c>
      <c r="N184" s="83">
        <v>106.3789</v>
      </c>
      <c r="O184" s="83">
        <v>109.0673</v>
      </c>
      <c r="P184" s="83">
        <f t="shared" si="47"/>
        <v>109.0673</v>
      </c>
      <c r="Q184" s="84">
        <f t="shared" si="48"/>
        <v>222182.09</v>
      </c>
      <c r="R184" s="84">
        <v>2</v>
      </c>
      <c r="S184" s="83">
        <v>1</v>
      </c>
      <c r="T184" s="83">
        <f t="shared" si="49"/>
        <v>2</v>
      </c>
      <c r="U184" s="83">
        <f t="shared" si="50"/>
        <v>1481.74</v>
      </c>
      <c r="V184" s="83">
        <v>3</v>
      </c>
      <c r="W184" s="83">
        <v>5.6608999999999998</v>
      </c>
      <c r="X184" s="83">
        <f t="shared" si="51"/>
        <v>5.6608999999999998</v>
      </c>
      <c r="Y184" s="84">
        <f t="shared" si="52"/>
        <v>4193.99</v>
      </c>
      <c r="Z184" s="85">
        <f t="shared" si="53"/>
        <v>3332071.3200000003</v>
      </c>
      <c r="AA184" s="86">
        <v>1433218</v>
      </c>
      <c r="AB184" s="87">
        <f t="shared" si="39"/>
        <v>0.29980000000000001</v>
      </c>
      <c r="AC184" s="84">
        <f t="shared" si="54"/>
        <v>80106.11</v>
      </c>
      <c r="AD184" s="88">
        <f t="shared" si="40"/>
        <v>71326.212482916817</v>
      </c>
      <c r="AE184" s="89">
        <f t="shared" si="55"/>
        <v>1970179.5324829172</v>
      </c>
      <c r="AF184" s="99">
        <v>400345</v>
      </c>
      <c r="AG184" s="88">
        <f t="shared" si="56"/>
        <v>400345</v>
      </c>
      <c r="AH184" s="91">
        <v>2011300.13</v>
      </c>
      <c r="AI184" s="92">
        <f t="shared" si="57"/>
        <v>2370524.5299999998</v>
      </c>
      <c r="AJ184" s="93">
        <f t="shared" si="41"/>
        <v>3803742.53</v>
      </c>
      <c r="AK184" s="94"/>
      <c r="AL184" s="97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</row>
    <row r="185" spans="1:60" s="100" customFormat="1" ht="12.75" x14ac:dyDescent="0.2">
      <c r="A185" s="157">
        <v>435</v>
      </c>
      <c r="B185" s="158" t="s">
        <v>253</v>
      </c>
      <c r="C185" s="158" t="b">
        <f t="shared" si="42"/>
        <v>1</v>
      </c>
      <c r="D185" s="101">
        <v>435</v>
      </c>
      <c r="E185" s="98" t="s">
        <v>253</v>
      </c>
      <c r="F185" s="81">
        <v>80.828900000000004</v>
      </c>
      <c r="G185" s="82">
        <v>74.815200000000004</v>
      </c>
      <c r="H185" s="82">
        <f t="shared" si="43"/>
        <v>80.828900000000004</v>
      </c>
      <c r="I185" s="83">
        <f t="shared" si="44"/>
        <v>306071.56</v>
      </c>
      <c r="J185" s="83">
        <v>15.845400000000001</v>
      </c>
      <c r="K185" s="83">
        <v>13.3209</v>
      </c>
      <c r="L185" s="83">
        <f t="shared" si="45"/>
        <v>15.845400000000001</v>
      </c>
      <c r="M185" s="83">
        <f t="shared" si="46"/>
        <v>30000.41</v>
      </c>
      <c r="N185" s="83">
        <v>7.9657999999999998</v>
      </c>
      <c r="O185" s="83">
        <v>11.262600000000001</v>
      </c>
      <c r="P185" s="83">
        <f t="shared" si="47"/>
        <v>11.262600000000001</v>
      </c>
      <c r="Q185" s="84">
        <f t="shared" si="48"/>
        <v>22943.16</v>
      </c>
      <c r="R185" s="84">
        <v>0</v>
      </c>
      <c r="S185" s="83">
        <v>0</v>
      </c>
      <c r="T185" s="83">
        <f t="shared" si="49"/>
        <v>0</v>
      </c>
      <c r="U185" s="83">
        <f t="shared" si="50"/>
        <v>0</v>
      </c>
      <c r="V185" s="83">
        <v>4</v>
      </c>
      <c r="W185" s="83">
        <v>0</v>
      </c>
      <c r="X185" s="83">
        <f t="shared" si="51"/>
        <v>4</v>
      </c>
      <c r="Y185" s="84">
        <f t="shared" si="52"/>
        <v>2963.48</v>
      </c>
      <c r="Z185" s="85">
        <f t="shared" si="53"/>
        <v>361978.60999999993</v>
      </c>
      <c r="AA185" s="86">
        <v>180406</v>
      </c>
      <c r="AB185" s="87">
        <f t="shared" si="39"/>
        <v>0.19600000000000001</v>
      </c>
      <c r="AC185" s="84">
        <f t="shared" si="54"/>
        <v>3882.12</v>
      </c>
      <c r="AD185" s="88">
        <f t="shared" si="40"/>
        <v>3456.6266668570106</v>
      </c>
      <c r="AE185" s="89">
        <f t="shared" si="55"/>
        <v>185029.23666685694</v>
      </c>
      <c r="AF185" s="99">
        <v>144093</v>
      </c>
      <c r="AG185" s="88">
        <f t="shared" si="56"/>
        <v>144093</v>
      </c>
      <c r="AH185" s="91">
        <v>280284.59000000003</v>
      </c>
      <c r="AI185" s="92">
        <f t="shared" si="57"/>
        <v>329122.24</v>
      </c>
      <c r="AJ185" s="93">
        <f t="shared" si="41"/>
        <v>509528.24</v>
      </c>
      <c r="AK185" s="94"/>
      <c r="AL185" s="97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</row>
    <row r="186" spans="1:60" s="100" customFormat="1" ht="12.75" x14ac:dyDescent="0.2">
      <c r="A186" s="157">
        <v>436</v>
      </c>
      <c r="B186" s="158" t="s">
        <v>254</v>
      </c>
      <c r="C186" s="158" t="b">
        <f t="shared" si="42"/>
        <v>1</v>
      </c>
      <c r="D186" s="101">
        <v>436</v>
      </c>
      <c r="E186" s="98" t="s">
        <v>254</v>
      </c>
      <c r="F186" s="81">
        <v>0</v>
      </c>
      <c r="G186" s="82">
        <v>0</v>
      </c>
      <c r="H186" s="82">
        <f t="shared" si="43"/>
        <v>0</v>
      </c>
      <c r="I186" s="83">
        <f t="shared" si="44"/>
        <v>0</v>
      </c>
      <c r="J186" s="83">
        <v>0</v>
      </c>
      <c r="K186" s="83">
        <v>0</v>
      </c>
      <c r="L186" s="83">
        <f t="shared" si="45"/>
        <v>0</v>
      </c>
      <c r="M186" s="83">
        <f t="shared" si="46"/>
        <v>0</v>
      </c>
      <c r="N186" s="83">
        <v>0</v>
      </c>
      <c r="O186" s="83">
        <v>0</v>
      </c>
      <c r="P186" s="83">
        <f t="shared" si="47"/>
        <v>0</v>
      </c>
      <c r="Q186" s="84">
        <f t="shared" si="48"/>
        <v>0</v>
      </c>
      <c r="R186" s="84">
        <v>0</v>
      </c>
      <c r="S186" s="83">
        <v>0</v>
      </c>
      <c r="T186" s="83">
        <f t="shared" si="49"/>
        <v>0</v>
      </c>
      <c r="U186" s="83">
        <f t="shared" si="50"/>
        <v>0</v>
      </c>
      <c r="V186" s="83">
        <v>0</v>
      </c>
      <c r="W186" s="83">
        <v>0</v>
      </c>
      <c r="X186" s="83">
        <f t="shared" si="51"/>
        <v>0</v>
      </c>
      <c r="Y186" s="84">
        <f t="shared" si="52"/>
        <v>0</v>
      </c>
      <c r="Z186" s="85">
        <f t="shared" si="53"/>
        <v>0</v>
      </c>
      <c r="AA186" s="86">
        <v>8438</v>
      </c>
      <c r="AB186" s="87">
        <f t="shared" si="39"/>
        <v>0</v>
      </c>
      <c r="AC186" s="84">
        <f t="shared" si="54"/>
        <v>0</v>
      </c>
      <c r="AD186" s="88">
        <f t="shared" si="40"/>
        <v>0</v>
      </c>
      <c r="AE186" s="89">
        <f t="shared" si="55"/>
        <v>0</v>
      </c>
      <c r="AF186" s="99">
        <v>1182</v>
      </c>
      <c r="AG186" s="88">
        <f t="shared" si="56"/>
        <v>0</v>
      </c>
      <c r="AH186" s="91">
        <v>0</v>
      </c>
      <c r="AI186" s="92">
        <f t="shared" si="57"/>
        <v>0</v>
      </c>
      <c r="AJ186" s="93">
        <f t="shared" si="41"/>
        <v>8438</v>
      </c>
      <c r="AK186" s="94"/>
      <c r="AL186" s="97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</row>
    <row r="187" spans="1:60" s="100" customFormat="1" ht="12.75" x14ac:dyDescent="0.2">
      <c r="A187" s="157">
        <v>437</v>
      </c>
      <c r="B187" s="158" t="s">
        <v>255</v>
      </c>
      <c r="C187" s="158" t="b">
        <f t="shared" si="42"/>
        <v>1</v>
      </c>
      <c r="D187" s="101">
        <v>437</v>
      </c>
      <c r="E187" s="98" t="s">
        <v>255</v>
      </c>
      <c r="F187" s="81">
        <v>47.485300000000002</v>
      </c>
      <c r="G187" s="82">
        <v>48.327799999999996</v>
      </c>
      <c r="H187" s="82">
        <f t="shared" si="43"/>
        <v>48.327799999999996</v>
      </c>
      <c r="I187" s="83">
        <f t="shared" si="44"/>
        <v>183000.95</v>
      </c>
      <c r="J187" s="83">
        <v>14</v>
      </c>
      <c r="K187" s="83">
        <v>12.0944</v>
      </c>
      <c r="L187" s="83">
        <f t="shared" si="45"/>
        <v>14</v>
      </c>
      <c r="M187" s="83">
        <f t="shared" si="46"/>
        <v>26506.48</v>
      </c>
      <c r="N187" s="83">
        <v>5</v>
      </c>
      <c r="O187" s="83">
        <v>7.1871999999999998</v>
      </c>
      <c r="P187" s="83">
        <f t="shared" si="47"/>
        <v>7.1871999999999998</v>
      </c>
      <c r="Q187" s="84">
        <f t="shared" si="48"/>
        <v>14641.12</v>
      </c>
      <c r="R187" s="84">
        <v>0</v>
      </c>
      <c r="S187" s="83">
        <v>0</v>
      </c>
      <c r="T187" s="83">
        <f t="shared" si="49"/>
        <v>0</v>
      </c>
      <c r="U187" s="83">
        <f t="shared" si="50"/>
        <v>0</v>
      </c>
      <c r="V187" s="83">
        <v>2</v>
      </c>
      <c r="W187" s="83">
        <v>1</v>
      </c>
      <c r="X187" s="83">
        <f t="shared" si="51"/>
        <v>2</v>
      </c>
      <c r="Y187" s="84">
        <f t="shared" si="52"/>
        <v>1481.74</v>
      </c>
      <c r="Z187" s="85">
        <f t="shared" si="53"/>
        <v>225630.29</v>
      </c>
      <c r="AA187" s="86">
        <v>576820</v>
      </c>
      <c r="AB187" s="87">
        <f t="shared" si="39"/>
        <v>0.28970000000000001</v>
      </c>
      <c r="AC187" s="84">
        <f t="shared" si="54"/>
        <v>0</v>
      </c>
      <c r="AD187" s="88">
        <f t="shared" si="40"/>
        <v>0</v>
      </c>
      <c r="AE187" s="89">
        <f t="shared" si="55"/>
        <v>0</v>
      </c>
      <c r="AF187" s="99">
        <v>35370</v>
      </c>
      <c r="AG187" s="88">
        <f t="shared" si="56"/>
        <v>0</v>
      </c>
      <c r="AH187" s="91">
        <v>0</v>
      </c>
      <c r="AI187" s="92">
        <f t="shared" si="57"/>
        <v>0</v>
      </c>
      <c r="AJ187" s="93">
        <f t="shared" si="41"/>
        <v>576820</v>
      </c>
      <c r="AK187" s="94"/>
      <c r="AL187" s="97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</row>
    <row r="188" spans="1:60" s="100" customFormat="1" ht="12.75" x14ac:dyDescent="0.2">
      <c r="A188" s="157">
        <v>439</v>
      </c>
      <c r="B188" s="158" t="s">
        <v>256</v>
      </c>
      <c r="C188" s="158" t="b">
        <f t="shared" si="42"/>
        <v>1</v>
      </c>
      <c r="D188" s="101">
        <v>439</v>
      </c>
      <c r="E188" s="98" t="s">
        <v>256</v>
      </c>
      <c r="F188" s="81">
        <v>559.80199999999991</v>
      </c>
      <c r="G188" s="82">
        <v>545.2758</v>
      </c>
      <c r="H188" s="82">
        <f t="shared" si="43"/>
        <v>559.80199999999991</v>
      </c>
      <c r="I188" s="83">
        <f t="shared" si="44"/>
        <v>2119779.84</v>
      </c>
      <c r="J188" s="83">
        <v>259.88369999999998</v>
      </c>
      <c r="K188" s="83">
        <v>227.72209999999998</v>
      </c>
      <c r="L188" s="83">
        <f t="shared" si="45"/>
        <v>259.88369999999998</v>
      </c>
      <c r="M188" s="83">
        <f t="shared" si="46"/>
        <v>492043.01</v>
      </c>
      <c r="N188" s="83">
        <v>131.589</v>
      </c>
      <c r="O188" s="83">
        <v>134.55770000000001</v>
      </c>
      <c r="P188" s="83">
        <f t="shared" si="47"/>
        <v>134.55770000000001</v>
      </c>
      <c r="Q188" s="84">
        <f t="shared" si="48"/>
        <v>274108.84000000003</v>
      </c>
      <c r="R188" s="84">
        <v>2.7723</v>
      </c>
      <c r="S188" s="83">
        <v>0.70130000000000003</v>
      </c>
      <c r="T188" s="83">
        <f t="shared" si="49"/>
        <v>2.7723</v>
      </c>
      <c r="U188" s="83">
        <f t="shared" si="50"/>
        <v>2053.91</v>
      </c>
      <c r="V188" s="83">
        <v>5.04</v>
      </c>
      <c r="W188" s="83">
        <v>11.8939</v>
      </c>
      <c r="X188" s="83">
        <f t="shared" si="51"/>
        <v>11.8939</v>
      </c>
      <c r="Y188" s="84">
        <f t="shared" si="52"/>
        <v>8811.83</v>
      </c>
      <c r="Z188" s="85">
        <f t="shared" si="53"/>
        <v>2896797.4299999997</v>
      </c>
      <c r="AA188" s="86">
        <v>575033</v>
      </c>
      <c r="AB188" s="87">
        <f t="shared" si="39"/>
        <v>0.4642</v>
      </c>
      <c r="AC188" s="84">
        <f t="shared" si="54"/>
        <v>150797.51999999999</v>
      </c>
      <c r="AD188" s="88">
        <f t="shared" si="40"/>
        <v>134269.60756697459</v>
      </c>
      <c r="AE188" s="89">
        <f t="shared" si="55"/>
        <v>2456034.0375669743</v>
      </c>
      <c r="AF188" s="99">
        <v>2185277</v>
      </c>
      <c r="AG188" s="88">
        <f t="shared" si="56"/>
        <v>2185277</v>
      </c>
      <c r="AH188" s="91">
        <v>4068461.72</v>
      </c>
      <c r="AI188" s="92">
        <f t="shared" si="57"/>
        <v>4641311.04</v>
      </c>
      <c r="AJ188" s="93">
        <f t="shared" si="41"/>
        <v>5216344.04</v>
      </c>
      <c r="AK188" s="94"/>
      <c r="AL188" s="97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</row>
    <row r="189" spans="1:60" s="100" customFormat="1" ht="12.75" x14ac:dyDescent="0.2">
      <c r="A189" s="157">
        <v>441</v>
      </c>
      <c r="B189" s="158" t="s">
        <v>257</v>
      </c>
      <c r="C189" s="158" t="b">
        <f t="shared" si="42"/>
        <v>1</v>
      </c>
      <c r="D189" s="101">
        <v>441</v>
      </c>
      <c r="E189" s="98" t="s">
        <v>257</v>
      </c>
      <c r="F189" s="81">
        <v>291.0908</v>
      </c>
      <c r="G189" s="82">
        <v>283.23320000000001</v>
      </c>
      <c r="H189" s="82">
        <f t="shared" si="43"/>
        <v>291.0908</v>
      </c>
      <c r="I189" s="83">
        <f t="shared" si="44"/>
        <v>1102261.8899999999</v>
      </c>
      <c r="J189" s="83">
        <v>21.744299999999999</v>
      </c>
      <c r="K189" s="83">
        <v>15.43</v>
      </c>
      <c r="L189" s="83">
        <f t="shared" si="45"/>
        <v>21.744299999999999</v>
      </c>
      <c r="M189" s="83">
        <f t="shared" si="46"/>
        <v>41168.92</v>
      </c>
      <c r="N189" s="83">
        <v>31.727399999999999</v>
      </c>
      <c r="O189" s="83">
        <v>32.738600000000005</v>
      </c>
      <c r="P189" s="83">
        <f t="shared" si="47"/>
        <v>32.738600000000005</v>
      </c>
      <c r="Q189" s="84">
        <f t="shared" si="48"/>
        <v>66692.13</v>
      </c>
      <c r="R189" s="84">
        <v>3.7101999999999999</v>
      </c>
      <c r="S189" s="83">
        <v>3</v>
      </c>
      <c r="T189" s="83">
        <f t="shared" si="49"/>
        <v>3.7101999999999999</v>
      </c>
      <c r="U189" s="83">
        <f t="shared" si="50"/>
        <v>2748.78</v>
      </c>
      <c r="V189" s="83">
        <v>5</v>
      </c>
      <c r="W189" s="83">
        <v>5</v>
      </c>
      <c r="X189" s="83">
        <f t="shared" si="51"/>
        <v>5</v>
      </c>
      <c r="Y189" s="84">
        <f t="shared" si="52"/>
        <v>3704.35</v>
      </c>
      <c r="Z189" s="85">
        <f t="shared" si="53"/>
        <v>1216576.07</v>
      </c>
      <c r="AA189" s="86">
        <v>563816</v>
      </c>
      <c r="AB189" s="87">
        <f t="shared" si="39"/>
        <v>7.4700000000000003E-2</v>
      </c>
      <c r="AC189" s="84">
        <f t="shared" si="54"/>
        <v>0</v>
      </c>
      <c r="AD189" s="88">
        <f t="shared" si="40"/>
        <v>0</v>
      </c>
      <c r="AE189" s="89">
        <f t="shared" si="55"/>
        <v>652760.07000000007</v>
      </c>
      <c r="AF189" s="99">
        <v>167558</v>
      </c>
      <c r="AG189" s="88">
        <f t="shared" si="56"/>
        <v>167558</v>
      </c>
      <c r="AH189" s="91">
        <v>756452.19</v>
      </c>
      <c r="AI189" s="92">
        <f t="shared" si="57"/>
        <v>820318.07</v>
      </c>
      <c r="AJ189" s="93">
        <f t="shared" si="41"/>
        <v>1384134.0699999998</v>
      </c>
      <c r="AK189" s="94"/>
      <c r="AL189" s="97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</row>
    <row r="190" spans="1:60" s="100" customFormat="1" ht="12.75" x14ac:dyDescent="0.2">
      <c r="A190" s="157">
        <v>443</v>
      </c>
      <c r="B190" s="158" t="s">
        <v>258</v>
      </c>
      <c r="C190" s="158" t="b">
        <f t="shared" si="42"/>
        <v>1</v>
      </c>
      <c r="D190" s="101">
        <v>443</v>
      </c>
      <c r="E190" s="98" t="s">
        <v>258</v>
      </c>
      <c r="F190" s="81">
        <v>985.16609999999991</v>
      </c>
      <c r="G190" s="82">
        <v>946.80240000000003</v>
      </c>
      <c r="H190" s="82">
        <f t="shared" si="43"/>
        <v>985.16609999999991</v>
      </c>
      <c r="I190" s="83">
        <f t="shared" si="44"/>
        <v>3730489.06</v>
      </c>
      <c r="J190" s="83">
        <v>177.27979999999999</v>
      </c>
      <c r="K190" s="83">
        <v>91.018900000000002</v>
      </c>
      <c r="L190" s="83">
        <f t="shared" si="45"/>
        <v>177.27979999999999</v>
      </c>
      <c r="M190" s="83">
        <f t="shared" si="46"/>
        <v>335647.39</v>
      </c>
      <c r="N190" s="83">
        <v>231.3827</v>
      </c>
      <c r="O190" s="83">
        <v>232.6318</v>
      </c>
      <c r="P190" s="83">
        <f t="shared" si="47"/>
        <v>232.6318</v>
      </c>
      <c r="Q190" s="84">
        <f t="shared" si="48"/>
        <v>473896.57</v>
      </c>
      <c r="R190" s="84">
        <v>6.8647</v>
      </c>
      <c r="S190" s="83">
        <v>9.6013000000000002</v>
      </c>
      <c r="T190" s="83">
        <f t="shared" si="49"/>
        <v>9.6013000000000002</v>
      </c>
      <c r="U190" s="83">
        <f t="shared" si="50"/>
        <v>7113.32</v>
      </c>
      <c r="V190" s="83">
        <v>11</v>
      </c>
      <c r="W190" s="83">
        <v>23.566500000000001</v>
      </c>
      <c r="X190" s="83">
        <f t="shared" si="51"/>
        <v>23.566500000000001</v>
      </c>
      <c r="Y190" s="84">
        <f t="shared" si="52"/>
        <v>17459.71</v>
      </c>
      <c r="Z190" s="85">
        <f t="shared" si="53"/>
        <v>4564606.0500000007</v>
      </c>
      <c r="AA190" s="86">
        <v>2191861</v>
      </c>
      <c r="AB190" s="87">
        <f t="shared" si="39"/>
        <v>0.1799</v>
      </c>
      <c r="AC190" s="84">
        <f t="shared" si="54"/>
        <v>39865.800000000003</v>
      </c>
      <c r="AD190" s="88">
        <f t="shared" si="40"/>
        <v>35496.375015607002</v>
      </c>
      <c r="AE190" s="89">
        <f t="shared" si="55"/>
        <v>2408241.4250156078</v>
      </c>
      <c r="AF190" s="99">
        <v>0</v>
      </c>
      <c r="AG190" s="88">
        <f t="shared" si="56"/>
        <v>0</v>
      </c>
      <c r="AH190" s="91">
        <v>1958778.8799999999</v>
      </c>
      <c r="AI190" s="92">
        <f t="shared" si="57"/>
        <v>2408241.4300000002</v>
      </c>
      <c r="AJ190" s="93">
        <f t="shared" si="41"/>
        <v>4600102.43</v>
      </c>
      <c r="AK190" s="94"/>
      <c r="AL190" s="97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</row>
    <row r="191" spans="1:60" s="100" customFormat="1" ht="12.75" x14ac:dyDescent="0.2">
      <c r="A191" s="157">
        <v>447</v>
      </c>
      <c r="B191" s="158" t="s">
        <v>259</v>
      </c>
      <c r="C191" s="158" t="b">
        <f t="shared" si="42"/>
        <v>1</v>
      </c>
      <c r="D191" s="101">
        <v>447</v>
      </c>
      <c r="E191" s="98" t="s">
        <v>259</v>
      </c>
      <c r="F191" s="81">
        <v>592.81219999999996</v>
      </c>
      <c r="G191" s="82">
        <v>570.5394</v>
      </c>
      <c r="H191" s="82">
        <f t="shared" si="43"/>
        <v>592.81219999999996</v>
      </c>
      <c r="I191" s="83">
        <f t="shared" si="44"/>
        <v>2244778.25</v>
      </c>
      <c r="J191" s="83">
        <v>214.00139999999999</v>
      </c>
      <c r="K191" s="83">
        <v>197.99809999999999</v>
      </c>
      <c r="L191" s="83">
        <f t="shared" si="45"/>
        <v>214.00139999999999</v>
      </c>
      <c r="M191" s="83">
        <f t="shared" si="46"/>
        <v>405173.13</v>
      </c>
      <c r="N191" s="83">
        <v>105.02600000000001</v>
      </c>
      <c r="O191" s="83">
        <v>104.5329</v>
      </c>
      <c r="P191" s="83">
        <f t="shared" si="47"/>
        <v>105.02600000000001</v>
      </c>
      <c r="Q191" s="84">
        <f t="shared" si="48"/>
        <v>213949.51</v>
      </c>
      <c r="R191" s="84">
        <v>5</v>
      </c>
      <c r="S191" s="83">
        <v>6.5944000000000003</v>
      </c>
      <c r="T191" s="83">
        <f t="shared" si="49"/>
        <v>6.5944000000000003</v>
      </c>
      <c r="U191" s="83">
        <f t="shared" si="50"/>
        <v>4885.59</v>
      </c>
      <c r="V191" s="83">
        <v>5.5</v>
      </c>
      <c r="W191" s="83">
        <v>1.2666999999999999</v>
      </c>
      <c r="X191" s="83">
        <f t="shared" si="51"/>
        <v>5.5</v>
      </c>
      <c r="Y191" s="84">
        <f t="shared" si="52"/>
        <v>4074.79</v>
      </c>
      <c r="Z191" s="85">
        <f t="shared" si="53"/>
        <v>2872861.2699999996</v>
      </c>
      <c r="AA191" s="86">
        <v>940021</v>
      </c>
      <c r="AB191" s="87">
        <f t="shared" si="39"/>
        <v>0.36099999999999999</v>
      </c>
      <c r="AC191" s="84">
        <f t="shared" si="54"/>
        <v>96568.13</v>
      </c>
      <c r="AD191" s="88">
        <f t="shared" si="40"/>
        <v>85983.940044747331</v>
      </c>
      <c r="AE191" s="89">
        <f t="shared" si="55"/>
        <v>2018824.210044747</v>
      </c>
      <c r="AF191" s="99">
        <v>1711893</v>
      </c>
      <c r="AG191" s="88">
        <f t="shared" si="56"/>
        <v>1711893</v>
      </c>
      <c r="AH191" s="91">
        <v>3360507.65</v>
      </c>
      <c r="AI191" s="92">
        <f t="shared" si="57"/>
        <v>3730717.21</v>
      </c>
      <c r="AJ191" s="93">
        <f t="shared" si="41"/>
        <v>4670738.21</v>
      </c>
      <c r="AK191" s="94"/>
      <c r="AL191" s="97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</row>
    <row r="192" spans="1:60" s="100" customFormat="1" ht="12.75" x14ac:dyDescent="0.2">
      <c r="A192" s="157">
        <v>449</v>
      </c>
      <c r="B192" s="158" t="s">
        <v>260</v>
      </c>
      <c r="C192" s="158" t="b">
        <f t="shared" si="42"/>
        <v>1</v>
      </c>
      <c r="D192" s="101">
        <v>449</v>
      </c>
      <c r="E192" s="98" t="s">
        <v>260</v>
      </c>
      <c r="F192" s="81">
        <v>2196.2847999999999</v>
      </c>
      <c r="G192" s="82">
        <v>2094.0996</v>
      </c>
      <c r="H192" s="82">
        <f t="shared" si="43"/>
        <v>2196.2847999999999</v>
      </c>
      <c r="I192" s="83">
        <f t="shared" si="44"/>
        <v>8316583.7999999998</v>
      </c>
      <c r="J192" s="83">
        <v>412.71039999999999</v>
      </c>
      <c r="K192" s="83">
        <v>312.29199999999997</v>
      </c>
      <c r="L192" s="83">
        <f t="shared" si="45"/>
        <v>412.71039999999999</v>
      </c>
      <c r="M192" s="83">
        <f t="shared" si="46"/>
        <v>781392.85</v>
      </c>
      <c r="N192" s="83">
        <v>375.62950000000001</v>
      </c>
      <c r="O192" s="83">
        <v>387.851</v>
      </c>
      <c r="P192" s="83">
        <f t="shared" si="47"/>
        <v>387.851</v>
      </c>
      <c r="Q192" s="84">
        <f t="shared" si="48"/>
        <v>790095.15</v>
      </c>
      <c r="R192" s="84">
        <v>74.613699999999994</v>
      </c>
      <c r="S192" s="83">
        <v>52.9925</v>
      </c>
      <c r="T192" s="83">
        <f t="shared" si="49"/>
        <v>74.613699999999994</v>
      </c>
      <c r="U192" s="83">
        <f t="shared" si="50"/>
        <v>55279.05</v>
      </c>
      <c r="V192" s="83">
        <v>9</v>
      </c>
      <c r="W192" s="83">
        <v>17.216000000000001</v>
      </c>
      <c r="X192" s="83">
        <f t="shared" si="51"/>
        <v>17.216000000000001</v>
      </c>
      <c r="Y192" s="84">
        <f t="shared" si="52"/>
        <v>12754.82</v>
      </c>
      <c r="Z192" s="85">
        <f t="shared" si="53"/>
        <v>9956105.6700000018</v>
      </c>
      <c r="AA192" s="86">
        <v>12043851</v>
      </c>
      <c r="AB192" s="87">
        <f t="shared" si="39"/>
        <v>0.18790000000000001</v>
      </c>
      <c r="AC192" s="84">
        <f t="shared" si="54"/>
        <v>0</v>
      </c>
      <c r="AD192" s="88">
        <f t="shared" si="40"/>
        <v>0</v>
      </c>
      <c r="AE192" s="89">
        <f t="shared" si="55"/>
        <v>0</v>
      </c>
      <c r="AF192" s="99">
        <v>0</v>
      </c>
      <c r="AG192" s="88">
        <f t="shared" si="56"/>
        <v>0</v>
      </c>
      <c r="AH192" s="91">
        <v>0</v>
      </c>
      <c r="AI192" s="92">
        <f t="shared" si="57"/>
        <v>0</v>
      </c>
      <c r="AJ192" s="93">
        <f t="shared" si="41"/>
        <v>12043851</v>
      </c>
      <c r="AK192" s="94"/>
      <c r="AL192" s="97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</row>
    <row r="193" spans="1:60" s="100" customFormat="1" ht="12.75" x14ac:dyDescent="0.2">
      <c r="A193" s="157">
        <v>451</v>
      </c>
      <c r="B193" s="158" t="s">
        <v>261</v>
      </c>
      <c r="C193" s="158" t="b">
        <f t="shared" si="42"/>
        <v>1</v>
      </c>
      <c r="D193" s="101">
        <v>451</v>
      </c>
      <c r="E193" s="98" t="s">
        <v>261</v>
      </c>
      <c r="F193" s="81">
        <v>24.4803</v>
      </c>
      <c r="G193" s="82">
        <v>26.204499999999999</v>
      </c>
      <c r="H193" s="82">
        <f t="shared" si="43"/>
        <v>26.204499999999999</v>
      </c>
      <c r="I193" s="83">
        <f t="shared" si="44"/>
        <v>99227.53</v>
      </c>
      <c r="J193" s="83">
        <v>10.4803</v>
      </c>
      <c r="K193" s="83">
        <v>7.7274000000000003</v>
      </c>
      <c r="L193" s="83">
        <f t="shared" si="45"/>
        <v>10.4803</v>
      </c>
      <c r="M193" s="83">
        <f t="shared" si="46"/>
        <v>19842.560000000001</v>
      </c>
      <c r="N193" s="83">
        <v>5.9831000000000003</v>
      </c>
      <c r="O193" s="83">
        <v>5.9489000000000001</v>
      </c>
      <c r="P193" s="83">
        <f t="shared" si="47"/>
        <v>5.9831000000000003</v>
      </c>
      <c r="Q193" s="84">
        <f t="shared" si="48"/>
        <v>12188.23</v>
      </c>
      <c r="R193" s="84">
        <v>0</v>
      </c>
      <c r="S193" s="83">
        <v>0</v>
      </c>
      <c r="T193" s="83">
        <f t="shared" si="49"/>
        <v>0</v>
      </c>
      <c r="U193" s="83">
        <f t="shared" si="50"/>
        <v>0</v>
      </c>
      <c r="V193" s="83">
        <v>0</v>
      </c>
      <c r="W193" s="83">
        <v>0</v>
      </c>
      <c r="X193" s="83">
        <f t="shared" si="51"/>
        <v>0</v>
      </c>
      <c r="Y193" s="84">
        <f t="shared" si="52"/>
        <v>0</v>
      </c>
      <c r="Z193" s="85">
        <f t="shared" si="53"/>
        <v>131258.32</v>
      </c>
      <c r="AA193" s="86">
        <v>120210</v>
      </c>
      <c r="AB193" s="87">
        <f t="shared" si="39"/>
        <v>0.39989999999999998</v>
      </c>
      <c r="AC193" s="84">
        <f t="shared" si="54"/>
        <v>5238.84</v>
      </c>
      <c r="AD193" s="88">
        <f t="shared" si="40"/>
        <v>4664.6456182181855</v>
      </c>
      <c r="AE193" s="89">
        <f t="shared" si="55"/>
        <v>15712.965618218193</v>
      </c>
      <c r="AF193" s="99">
        <v>16897</v>
      </c>
      <c r="AG193" s="88">
        <f t="shared" si="56"/>
        <v>16897</v>
      </c>
      <c r="AH193" s="91">
        <v>0</v>
      </c>
      <c r="AI193" s="92">
        <f t="shared" si="57"/>
        <v>32609.97</v>
      </c>
      <c r="AJ193" s="93">
        <f t="shared" si="41"/>
        <v>152819.97</v>
      </c>
      <c r="AK193" s="94"/>
      <c r="AL193" s="97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</row>
    <row r="194" spans="1:60" s="100" customFormat="1" ht="12.75" x14ac:dyDescent="0.2">
      <c r="A194" s="157">
        <v>453</v>
      </c>
      <c r="B194" s="158" t="s">
        <v>262</v>
      </c>
      <c r="C194" s="158" t="b">
        <f t="shared" si="42"/>
        <v>1</v>
      </c>
      <c r="D194" s="101">
        <v>453</v>
      </c>
      <c r="E194" s="98" t="s">
        <v>262</v>
      </c>
      <c r="F194" s="81">
        <v>1188.6697000000001</v>
      </c>
      <c r="G194" s="82">
        <v>1157.5832</v>
      </c>
      <c r="H194" s="82">
        <f t="shared" si="43"/>
        <v>1188.6697000000001</v>
      </c>
      <c r="I194" s="83">
        <f t="shared" si="44"/>
        <v>4501088.01</v>
      </c>
      <c r="J194" s="83">
        <v>306.58189999999996</v>
      </c>
      <c r="K194" s="83">
        <v>206.94529999999997</v>
      </c>
      <c r="L194" s="83">
        <f t="shared" si="45"/>
        <v>306.58189999999996</v>
      </c>
      <c r="M194" s="83">
        <f t="shared" si="46"/>
        <v>580457.64</v>
      </c>
      <c r="N194" s="83">
        <v>257.94990000000001</v>
      </c>
      <c r="O194" s="83">
        <v>270.65590000000003</v>
      </c>
      <c r="P194" s="83">
        <f t="shared" si="47"/>
        <v>270.65590000000003</v>
      </c>
      <c r="Q194" s="84">
        <f t="shared" si="48"/>
        <v>551355.84</v>
      </c>
      <c r="R194" s="84">
        <v>3</v>
      </c>
      <c r="S194" s="83">
        <v>5.2373000000000003</v>
      </c>
      <c r="T194" s="83">
        <f t="shared" si="49"/>
        <v>5.2373000000000003</v>
      </c>
      <c r="U194" s="83">
        <f t="shared" si="50"/>
        <v>3880.16</v>
      </c>
      <c r="V194" s="83">
        <v>22.061800000000002</v>
      </c>
      <c r="W194" s="83">
        <v>27.644100000000002</v>
      </c>
      <c r="X194" s="83">
        <f t="shared" si="51"/>
        <v>27.644100000000002</v>
      </c>
      <c r="Y194" s="84">
        <f t="shared" si="52"/>
        <v>20480.68</v>
      </c>
      <c r="Z194" s="85">
        <f t="shared" si="53"/>
        <v>5657262.3299999991</v>
      </c>
      <c r="AA194" s="86">
        <v>2130251</v>
      </c>
      <c r="AB194" s="87">
        <f t="shared" si="39"/>
        <v>0.25790000000000002</v>
      </c>
      <c r="AC194" s="84">
        <f t="shared" si="54"/>
        <v>98834.34</v>
      </c>
      <c r="AD194" s="88">
        <f t="shared" si="40"/>
        <v>88001.765850930038</v>
      </c>
      <c r="AE194" s="89">
        <f t="shared" si="55"/>
        <v>3615013.0958509292</v>
      </c>
      <c r="AF194" s="99">
        <v>1744626</v>
      </c>
      <c r="AG194" s="88">
        <f t="shared" si="56"/>
        <v>1744626</v>
      </c>
      <c r="AH194" s="91">
        <v>4645770.09</v>
      </c>
      <c r="AI194" s="92">
        <f t="shared" si="57"/>
        <v>5359639.0999999996</v>
      </c>
      <c r="AJ194" s="93">
        <f t="shared" si="41"/>
        <v>7489890.0999999996</v>
      </c>
      <c r="AK194" s="94"/>
      <c r="AL194" s="97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</row>
    <row r="195" spans="1:60" s="100" customFormat="1" ht="12.75" x14ac:dyDescent="0.2">
      <c r="A195" s="157">
        <v>455</v>
      </c>
      <c r="B195" s="158" t="s">
        <v>263</v>
      </c>
      <c r="C195" s="158" t="b">
        <f t="shared" si="42"/>
        <v>1</v>
      </c>
      <c r="D195" s="101">
        <v>455</v>
      </c>
      <c r="E195" s="98" t="s">
        <v>263</v>
      </c>
      <c r="F195" s="81">
        <v>141.49119999999999</v>
      </c>
      <c r="G195" s="82">
        <v>142.39750000000001</v>
      </c>
      <c r="H195" s="82">
        <f t="shared" si="43"/>
        <v>142.39750000000001</v>
      </c>
      <c r="I195" s="83">
        <f t="shared" si="44"/>
        <v>539210.92000000004</v>
      </c>
      <c r="J195" s="83">
        <v>55.326599999999999</v>
      </c>
      <c r="K195" s="83">
        <v>41.624400000000001</v>
      </c>
      <c r="L195" s="83">
        <f t="shared" si="45"/>
        <v>55.326599999999999</v>
      </c>
      <c r="M195" s="83">
        <f t="shared" si="46"/>
        <v>104750.96</v>
      </c>
      <c r="N195" s="83">
        <v>31</v>
      </c>
      <c r="O195" s="83">
        <v>25.142800000000001</v>
      </c>
      <c r="P195" s="83">
        <f t="shared" si="47"/>
        <v>31</v>
      </c>
      <c r="Q195" s="84">
        <f t="shared" si="48"/>
        <v>63150.41</v>
      </c>
      <c r="R195" s="84">
        <v>2</v>
      </c>
      <c r="S195" s="83">
        <v>1.4477</v>
      </c>
      <c r="T195" s="83">
        <f t="shared" si="49"/>
        <v>2</v>
      </c>
      <c r="U195" s="83">
        <f t="shared" si="50"/>
        <v>1481.74</v>
      </c>
      <c r="V195" s="83">
        <v>3</v>
      </c>
      <c r="W195" s="83">
        <v>3</v>
      </c>
      <c r="X195" s="83">
        <f t="shared" si="51"/>
        <v>3</v>
      </c>
      <c r="Y195" s="84">
        <f t="shared" si="52"/>
        <v>2222.61</v>
      </c>
      <c r="Z195" s="85">
        <f t="shared" si="53"/>
        <v>710816.64</v>
      </c>
      <c r="AA195" s="86">
        <v>191084</v>
      </c>
      <c r="AB195" s="87">
        <f t="shared" si="39"/>
        <v>0.38850000000000001</v>
      </c>
      <c r="AC195" s="84">
        <f t="shared" si="54"/>
        <v>26867.98</v>
      </c>
      <c r="AD195" s="88">
        <f t="shared" si="40"/>
        <v>23923.15955008625</v>
      </c>
      <c r="AE195" s="89">
        <f t="shared" si="55"/>
        <v>543655.79955008626</v>
      </c>
      <c r="AF195" s="99">
        <v>465859</v>
      </c>
      <c r="AG195" s="88">
        <f t="shared" si="56"/>
        <v>465859</v>
      </c>
      <c r="AH195" s="91">
        <v>905282.4</v>
      </c>
      <c r="AI195" s="92">
        <f t="shared" si="57"/>
        <v>1009514.8</v>
      </c>
      <c r="AJ195" s="93">
        <f t="shared" si="41"/>
        <v>1200598.8</v>
      </c>
      <c r="AK195" s="94"/>
      <c r="AL195" s="97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</row>
    <row r="196" spans="1:60" s="100" customFormat="1" ht="12.75" x14ac:dyDescent="0.2">
      <c r="A196" s="157">
        <v>459</v>
      </c>
      <c r="B196" s="158" t="s">
        <v>264</v>
      </c>
      <c r="C196" s="158" t="b">
        <f t="shared" si="42"/>
        <v>1</v>
      </c>
      <c r="D196" s="101">
        <v>459</v>
      </c>
      <c r="E196" s="98" t="s">
        <v>264</v>
      </c>
      <c r="F196" s="81">
        <v>673.19529999999997</v>
      </c>
      <c r="G196" s="82">
        <v>518.47180000000003</v>
      </c>
      <c r="H196" s="82">
        <f t="shared" si="43"/>
        <v>673.19529999999997</v>
      </c>
      <c r="I196" s="83">
        <f t="shared" si="44"/>
        <v>2549161.71</v>
      </c>
      <c r="J196" s="83">
        <v>155.40960000000001</v>
      </c>
      <c r="K196" s="83">
        <v>131.94120000000001</v>
      </c>
      <c r="L196" s="83">
        <f t="shared" si="45"/>
        <v>155.40960000000001</v>
      </c>
      <c r="M196" s="83">
        <f t="shared" si="46"/>
        <v>294240.09999999998</v>
      </c>
      <c r="N196" s="83">
        <v>85.301299999999998</v>
      </c>
      <c r="O196" s="83">
        <v>83.885300000000001</v>
      </c>
      <c r="P196" s="83">
        <f t="shared" si="47"/>
        <v>85.301299999999998</v>
      </c>
      <c r="Q196" s="84">
        <f t="shared" si="48"/>
        <v>173768.13</v>
      </c>
      <c r="R196" s="84">
        <v>0</v>
      </c>
      <c r="S196" s="83">
        <v>0</v>
      </c>
      <c r="T196" s="83">
        <f t="shared" si="49"/>
        <v>0</v>
      </c>
      <c r="U196" s="83">
        <f t="shared" si="50"/>
        <v>0</v>
      </c>
      <c r="V196" s="83">
        <v>8.74</v>
      </c>
      <c r="W196" s="83">
        <v>13</v>
      </c>
      <c r="X196" s="83">
        <f t="shared" si="51"/>
        <v>13</v>
      </c>
      <c r="Y196" s="84">
        <f t="shared" si="52"/>
        <v>9631.31</v>
      </c>
      <c r="Z196" s="85">
        <f t="shared" si="53"/>
        <v>3026801.25</v>
      </c>
      <c r="AA196" s="86">
        <v>1245537</v>
      </c>
      <c r="AB196" s="87">
        <f t="shared" si="39"/>
        <v>0.23089999999999999</v>
      </c>
      <c r="AC196" s="84">
        <f t="shared" si="54"/>
        <v>44855.1</v>
      </c>
      <c r="AD196" s="88">
        <f t="shared" si="40"/>
        <v>39938.83105224411</v>
      </c>
      <c r="AE196" s="89">
        <f t="shared" si="55"/>
        <v>1821203.0810522442</v>
      </c>
      <c r="AF196" s="99">
        <v>0</v>
      </c>
      <c r="AG196" s="88">
        <f t="shared" si="56"/>
        <v>0</v>
      </c>
      <c r="AH196" s="91">
        <v>1105051.57</v>
      </c>
      <c r="AI196" s="92">
        <f t="shared" si="57"/>
        <v>1821203.08</v>
      </c>
      <c r="AJ196" s="93">
        <f t="shared" si="41"/>
        <v>3066740.08</v>
      </c>
      <c r="AK196" s="94"/>
      <c r="AL196" s="97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</row>
    <row r="197" spans="1:60" s="100" customFormat="1" ht="12.75" x14ac:dyDescent="0.2">
      <c r="A197" s="157">
        <v>461</v>
      </c>
      <c r="B197" s="158" t="s">
        <v>265</v>
      </c>
      <c r="C197" s="158" t="b">
        <f t="shared" si="42"/>
        <v>1</v>
      </c>
      <c r="D197" s="101">
        <v>461</v>
      </c>
      <c r="E197" s="98" t="s">
        <v>265</v>
      </c>
      <c r="F197" s="81">
        <v>4029.7277999999997</v>
      </c>
      <c r="G197" s="82">
        <v>3853.0631000000003</v>
      </c>
      <c r="H197" s="82">
        <f t="shared" si="43"/>
        <v>4029.7277999999997</v>
      </c>
      <c r="I197" s="83">
        <f t="shared" si="44"/>
        <v>15259209.07</v>
      </c>
      <c r="J197" s="83">
        <v>1728.4204</v>
      </c>
      <c r="K197" s="83">
        <v>1690.8413</v>
      </c>
      <c r="L197" s="83">
        <f t="shared" si="45"/>
        <v>1728.4204</v>
      </c>
      <c r="M197" s="83">
        <f t="shared" si="46"/>
        <v>3272452.91</v>
      </c>
      <c r="N197" s="83">
        <v>791.0145</v>
      </c>
      <c r="O197" s="83">
        <v>760.63679999999999</v>
      </c>
      <c r="P197" s="83">
        <f t="shared" si="47"/>
        <v>791.0145</v>
      </c>
      <c r="Q197" s="84">
        <f t="shared" si="48"/>
        <v>1611383.55</v>
      </c>
      <c r="R197" s="84">
        <v>66.518100000000004</v>
      </c>
      <c r="S197" s="83">
        <v>61.545999999999999</v>
      </c>
      <c r="T197" s="83">
        <f t="shared" si="49"/>
        <v>66.518100000000004</v>
      </c>
      <c r="U197" s="83">
        <f t="shared" si="50"/>
        <v>49281.26</v>
      </c>
      <c r="V197" s="83">
        <v>44.5</v>
      </c>
      <c r="W197" s="83">
        <v>36.409700000000001</v>
      </c>
      <c r="X197" s="83">
        <f t="shared" si="51"/>
        <v>44.5</v>
      </c>
      <c r="Y197" s="84">
        <f t="shared" si="52"/>
        <v>32968.720000000001</v>
      </c>
      <c r="Z197" s="85">
        <f t="shared" si="53"/>
        <v>20225295.510000002</v>
      </c>
      <c r="AA197" s="86">
        <v>4928157</v>
      </c>
      <c r="AB197" s="87">
        <f t="shared" si="39"/>
        <v>0.4289</v>
      </c>
      <c r="AC197" s="84">
        <f t="shared" si="54"/>
        <v>926649.39</v>
      </c>
      <c r="AD197" s="88">
        <f t="shared" si="40"/>
        <v>825085.51829948137</v>
      </c>
      <c r="AE197" s="89">
        <f t="shared" si="55"/>
        <v>16122224.028299483</v>
      </c>
      <c r="AF197" s="99">
        <v>8776808</v>
      </c>
      <c r="AG197" s="88">
        <f t="shared" si="56"/>
        <v>8776808</v>
      </c>
      <c r="AH197" s="91">
        <v>22106147.120000001</v>
      </c>
      <c r="AI197" s="92">
        <f t="shared" si="57"/>
        <v>24899032.030000001</v>
      </c>
      <c r="AJ197" s="93">
        <f t="shared" si="41"/>
        <v>29827189.030000001</v>
      </c>
      <c r="AK197" s="94"/>
      <c r="AL197" s="97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</row>
    <row r="198" spans="1:60" s="100" customFormat="1" ht="12.75" x14ac:dyDescent="0.2">
      <c r="A198" s="157">
        <v>463</v>
      </c>
      <c r="B198" s="158" t="s">
        <v>266</v>
      </c>
      <c r="C198" s="158" t="b">
        <f t="shared" si="42"/>
        <v>1</v>
      </c>
      <c r="D198" s="101">
        <v>463</v>
      </c>
      <c r="E198" s="98" t="s">
        <v>266</v>
      </c>
      <c r="F198" s="81">
        <v>303.68799999999999</v>
      </c>
      <c r="G198" s="82">
        <v>290.60430000000002</v>
      </c>
      <c r="H198" s="82">
        <f t="shared" si="43"/>
        <v>303.68799999999999</v>
      </c>
      <c r="I198" s="83">
        <f t="shared" si="44"/>
        <v>1149963.2</v>
      </c>
      <c r="J198" s="83">
        <v>41.744999999999997</v>
      </c>
      <c r="K198" s="83">
        <v>52.161700000000003</v>
      </c>
      <c r="L198" s="83">
        <f t="shared" si="45"/>
        <v>52.161700000000003</v>
      </c>
      <c r="M198" s="83">
        <f t="shared" si="46"/>
        <v>98758.79</v>
      </c>
      <c r="N198" s="83">
        <v>43.733899999999998</v>
      </c>
      <c r="O198" s="83">
        <v>40.6021</v>
      </c>
      <c r="P198" s="83">
        <f t="shared" si="47"/>
        <v>43.733899999999998</v>
      </c>
      <c r="Q198" s="84">
        <f t="shared" si="48"/>
        <v>89090.77</v>
      </c>
      <c r="R198" s="84">
        <v>0</v>
      </c>
      <c r="S198" s="83">
        <v>0</v>
      </c>
      <c r="T198" s="83">
        <f t="shared" si="49"/>
        <v>0</v>
      </c>
      <c r="U198" s="83">
        <f t="shared" si="50"/>
        <v>0</v>
      </c>
      <c r="V198" s="83">
        <v>3.8588</v>
      </c>
      <c r="W198" s="83">
        <v>3.4175</v>
      </c>
      <c r="X198" s="83">
        <f t="shared" si="51"/>
        <v>3.8588</v>
      </c>
      <c r="Y198" s="84">
        <f t="shared" si="52"/>
        <v>2858.87</v>
      </c>
      <c r="Z198" s="85">
        <f t="shared" si="53"/>
        <v>1340671.6300000001</v>
      </c>
      <c r="AA198" s="86">
        <v>591429</v>
      </c>
      <c r="AB198" s="87">
        <f t="shared" si="39"/>
        <v>0.17180000000000001</v>
      </c>
      <c r="AC198" s="84">
        <f t="shared" si="54"/>
        <v>11201.73</v>
      </c>
      <c r="AD198" s="88">
        <f t="shared" si="40"/>
        <v>9973.9829353374407</v>
      </c>
      <c r="AE198" s="89">
        <f t="shared" si="55"/>
        <v>759216.61293533759</v>
      </c>
      <c r="AF198" s="99">
        <v>0</v>
      </c>
      <c r="AG198" s="88">
        <f t="shared" si="56"/>
        <v>0</v>
      </c>
      <c r="AH198" s="91">
        <v>632475.52</v>
      </c>
      <c r="AI198" s="92">
        <f t="shared" si="57"/>
        <v>759216.61</v>
      </c>
      <c r="AJ198" s="93">
        <f t="shared" si="41"/>
        <v>1350645.6099999999</v>
      </c>
      <c r="AK198" s="94"/>
      <c r="AL198" s="97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</row>
    <row r="199" spans="1:60" s="100" customFormat="1" ht="12.75" x14ac:dyDescent="0.2">
      <c r="A199" s="157">
        <v>465</v>
      </c>
      <c r="B199" s="158" t="s">
        <v>267</v>
      </c>
      <c r="C199" s="158" t="b">
        <f t="shared" si="42"/>
        <v>1</v>
      </c>
      <c r="D199" s="101">
        <v>465</v>
      </c>
      <c r="E199" s="98" t="s">
        <v>267</v>
      </c>
      <c r="F199" s="81">
        <v>21.2182</v>
      </c>
      <c r="G199" s="82">
        <v>20</v>
      </c>
      <c r="H199" s="82">
        <f t="shared" si="43"/>
        <v>21.2182</v>
      </c>
      <c r="I199" s="83">
        <f t="shared" si="44"/>
        <v>80346.11</v>
      </c>
      <c r="J199" s="83">
        <v>8</v>
      </c>
      <c r="K199" s="83">
        <v>5</v>
      </c>
      <c r="L199" s="83">
        <f t="shared" si="45"/>
        <v>8</v>
      </c>
      <c r="M199" s="83">
        <f t="shared" si="46"/>
        <v>15146.56</v>
      </c>
      <c r="N199" s="83">
        <v>2</v>
      </c>
      <c r="O199" s="83">
        <v>1</v>
      </c>
      <c r="P199" s="83">
        <f t="shared" si="47"/>
        <v>2</v>
      </c>
      <c r="Q199" s="84">
        <f t="shared" si="48"/>
        <v>4074.22</v>
      </c>
      <c r="R199" s="84">
        <v>0</v>
      </c>
      <c r="S199" s="83">
        <v>0</v>
      </c>
      <c r="T199" s="83">
        <f t="shared" si="49"/>
        <v>0</v>
      </c>
      <c r="U199" s="83">
        <f t="shared" si="50"/>
        <v>0</v>
      </c>
      <c r="V199" s="83">
        <v>0</v>
      </c>
      <c r="W199" s="83">
        <v>0</v>
      </c>
      <c r="X199" s="83">
        <f t="shared" si="51"/>
        <v>0</v>
      </c>
      <c r="Y199" s="84">
        <f t="shared" si="52"/>
        <v>0</v>
      </c>
      <c r="Z199" s="85">
        <f t="shared" si="53"/>
        <v>99566.89</v>
      </c>
      <c r="AA199" s="86">
        <v>47811</v>
      </c>
      <c r="AB199" s="87">
        <f t="shared" si="39"/>
        <v>0.377</v>
      </c>
      <c r="AC199" s="84">
        <f t="shared" si="54"/>
        <v>3770</v>
      </c>
      <c r="AD199" s="88">
        <f t="shared" si="40"/>
        <v>3356.7953937670472</v>
      </c>
      <c r="AE199" s="89">
        <f t="shared" si="55"/>
        <v>55112.685393767046</v>
      </c>
      <c r="AF199" s="99">
        <v>34708</v>
      </c>
      <c r="AG199" s="88">
        <f t="shared" si="56"/>
        <v>34708</v>
      </c>
      <c r="AH199" s="91">
        <v>67043.3</v>
      </c>
      <c r="AI199" s="92">
        <f t="shared" si="57"/>
        <v>89820.69</v>
      </c>
      <c r="AJ199" s="93">
        <f t="shared" si="41"/>
        <v>137631.69</v>
      </c>
      <c r="AK199" s="94"/>
      <c r="AL199" s="97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</row>
    <row r="200" spans="1:60" s="100" customFormat="1" ht="12.75" x14ac:dyDescent="0.2">
      <c r="A200" s="157">
        <v>467</v>
      </c>
      <c r="B200" s="158" t="s">
        <v>268</v>
      </c>
      <c r="C200" s="158" t="b">
        <f t="shared" si="42"/>
        <v>1</v>
      </c>
      <c r="D200" s="101">
        <v>467</v>
      </c>
      <c r="E200" s="98" t="s">
        <v>268</v>
      </c>
      <c r="F200" s="81">
        <v>132.88139999999999</v>
      </c>
      <c r="G200" s="82">
        <v>136.3913</v>
      </c>
      <c r="H200" s="82">
        <f t="shared" si="43"/>
        <v>136.3913</v>
      </c>
      <c r="I200" s="83">
        <f t="shared" si="44"/>
        <v>516467.48</v>
      </c>
      <c r="J200" s="83">
        <v>54.109899999999996</v>
      </c>
      <c r="K200" s="83">
        <v>54.552199999999999</v>
      </c>
      <c r="L200" s="83">
        <f t="shared" si="45"/>
        <v>54.552199999999999</v>
      </c>
      <c r="M200" s="83">
        <f t="shared" si="46"/>
        <v>103284.77</v>
      </c>
      <c r="N200" s="83">
        <v>34.147599999999997</v>
      </c>
      <c r="O200" s="83">
        <v>35.171700000000001</v>
      </c>
      <c r="P200" s="83">
        <f t="shared" si="47"/>
        <v>35.171700000000001</v>
      </c>
      <c r="Q200" s="84">
        <f t="shared" si="48"/>
        <v>71648.62</v>
      </c>
      <c r="R200" s="84">
        <v>0</v>
      </c>
      <c r="S200" s="83">
        <v>0</v>
      </c>
      <c r="T200" s="83">
        <f t="shared" si="49"/>
        <v>0</v>
      </c>
      <c r="U200" s="83">
        <f t="shared" si="50"/>
        <v>0</v>
      </c>
      <c r="V200" s="83">
        <v>0</v>
      </c>
      <c r="W200" s="83">
        <v>0</v>
      </c>
      <c r="X200" s="83">
        <f t="shared" si="51"/>
        <v>0</v>
      </c>
      <c r="Y200" s="84">
        <f t="shared" si="52"/>
        <v>0</v>
      </c>
      <c r="Z200" s="85">
        <f t="shared" si="53"/>
        <v>691400.87</v>
      </c>
      <c r="AA200" s="86">
        <v>348854</v>
      </c>
      <c r="AB200" s="87">
        <f t="shared" ref="AB200:AB252" si="58">ROUND(IF(H200=0,0,L200/H200),4)</f>
        <v>0.4</v>
      </c>
      <c r="AC200" s="84">
        <f t="shared" si="54"/>
        <v>27276.1</v>
      </c>
      <c r="AD200" s="88">
        <f t="shared" ref="AD200:AD252" si="59">(AC200/$AC$6)*$AC$5</f>
        <v>24286.548233403017</v>
      </c>
      <c r="AE200" s="89">
        <f t="shared" si="55"/>
        <v>366833.418233403</v>
      </c>
      <c r="AF200" s="99">
        <v>367966</v>
      </c>
      <c r="AG200" s="88">
        <f t="shared" si="56"/>
        <v>367966</v>
      </c>
      <c r="AH200" s="91">
        <v>663158.04</v>
      </c>
      <c r="AI200" s="92">
        <f t="shared" si="57"/>
        <v>734799.42</v>
      </c>
      <c r="AJ200" s="93">
        <f t="shared" ref="AJ200:AJ263" si="60">AI200+AA200</f>
        <v>1083653.42</v>
      </c>
      <c r="AK200" s="94"/>
      <c r="AL200" s="97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</row>
    <row r="201" spans="1:60" s="100" customFormat="1" ht="12.75" x14ac:dyDescent="0.2">
      <c r="A201" s="157">
        <v>471</v>
      </c>
      <c r="B201" s="158" t="s">
        <v>269</v>
      </c>
      <c r="C201" s="158" t="b">
        <f t="shared" ref="C201:C252" si="61">B201=E201</f>
        <v>1</v>
      </c>
      <c r="D201" s="101">
        <v>471</v>
      </c>
      <c r="E201" s="98" t="s">
        <v>269</v>
      </c>
      <c r="F201" s="81">
        <v>546.8252</v>
      </c>
      <c r="G201" s="82">
        <v>538.98559999999998</v>
      </c>
      <c r="H201" s="82">
        <f t="shared" ref="H201:H252" si="62">MAX(F201,G201)</f>
        <v>546.8252</v>
      </c>
      <c r="I201" s="83">
        <f t="shared" ref="I201:I252" si="63">ROUND(H201*I$5,2)</f>
        <v>2070641.11</v>
      </c>
      <c r="J201" s="83">
        <v>26.206199999999999</v>
      </c>
      <c r="K201" s="83">
        <v>22.961099999999998</v>
      </c>
      <c r="L201" s="83">
        <f t="shared" ref="L201:L252" si="64">MAX(J201,K201)</f>
        <v>26.206199999999999</v>
      </c>
      <c r="M201" s="83">
        <f t="shared" ref="M201:M252" si="65">ROUND(L201*$M$5,2)</f>
        <v>49616.72</v>
      </c>
      <c r="N201" s="83">
        <v>69.859800000000007</v>
      </c>
      <c r="O201" s="83">
        <v>63.184600000000003</v>
      </c>
      <c r="P201" s="83">
        <f t="shared" ref="P201:P252" si="66">MAX(N201,O201)</f>
        <v>69.859800000000007</v>
      </c>
      <c r="Q201" s="84">
        <f t="shared" ref="Q201:Q252" si="67">ROUND(P201*$Q$5,2)</f>
        <v>142312.1</v>
      </c>
      <c r="R201" s="84">
        <v>2</v>
      </c>
      <c r="S201" s="83">
        <v>2.7444000000000002</v>
      </c>
      <c r="T201" s="83">
        <f t="shared" ref="T201:T252" si="68">MAX(R201,S201)</f>
        <v>2.7444000000000002</v>
      </c>
      <c r="U201" s="83">
        <f t="shared" ref="U201:U252" si="69">ROUND(T201*$U$5,2)</f>
        <v>2033.24</v>
      </c>
      <c r="V201" s="83">
        <v>7</v>
      </c>
      <c r="W201" s="83">
        <v>1.8945000000000001</v>
      </c>
      <c r="X201" s="83">
        <f t="shared" ref="X201:X252" si="70">MAX(V201,W201)</f>
        <v>7</v>
      </c>
      <c r="Y201" s="84">
        <f t="shared" ref="Y201:Y252" si="71">ROUND(X201*$Y$5,2)</f>
        <v>5186.09</v>
      </c>
      <c r="Z201" s="85">
        <f t="shared" ref="Z201:Z252" si="72">I201+M201+Q201+U201+Y201</f>
        <v>2269789.2600000002</v>
      </c>
      <c r="AA201" s="86">
        <v>4611845</v>
      </c>
      <c r="AB201" s="87">
        <f t="shared" si="58"/>
        <v>4.7899999999999998E-2</v>
      </c>
      <c r="AC201" s="84">
        <f t="shared" ref="AC201:AC252" si="73">IF(AA201&gt;Z201,0,ROUND(IF(AB201&lt;0.12,0,IF(AB201&gt;0.48,L201*600,(L201*150)+((AB201-0.12)*100)*12.5*L201)),2))</f>
        <v>0</v>
      </c>
      <c r="AD201" s="88">
        <f t="shared" si="59"/>
        <v>0</v>
      </c>
      <c r="AE201" s="89">
        <f t="shared" ref="AE201:AE252" si="74">IF(Z201&gt;AA201,Z201-AA201+AD201,0)</f>
        <v>0</v>
      </c>
      <c r="AF201" s="99">
        <v>0</v>
      </c>
      <c r="AG201" s="88">
        <f t="shared" ref="AG201:AG252" si="75">IF(OR(H201=0,AA201&gt;Z201),0,ROUND(AF201,2))</f>
        <v>0</v>
      </c>
      <c r="AH201" s="91">
        <v>0</v>
      </c>
      <c r="AI201" s="92">
        <f t="shared" ref="AI201:AI252" si="76">ROUND(MAX((AE201+AG201),AH201),2)</f>
        <v>0</v>
      </c>
      <c r="AJ201" s="93">
        <f t="shared" si="60"/>
        <v>4611845</v>
      </c>
      <c r="AK201" s="94"/>
      <c r="AL201" s="97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</row>
    <row r="202" spans="1:60" s="100" customFormat="1" ht="12.75" x14ac:dyDescent="0.2">
      <c r="A202" s="157">
        <v>473</v>
      </c>
      <c r="B202" s="158" t="s">
        <v>270</v>
      </c>
      <c r="C202" s="158" t="b">
        <f t="shared" si="61"/>
        <v>1</v>
      </c>
      <c r="D202" s="101">
        <v>473</v>
      </c>
      <c r="E202" s="98" t="s">
        <v>270</v>
      </c>
      <c r="F202" s="81">
        <v>3470.5895999999998</v>
      </c>
      <c r="G202" s="82">
        <v>3441.7851999999998</v>
      </c>
      <c r="H202" s="82">
        <f t="shared" si="62"/>
        <v>3470.5895999999998</v>
      </c>
      <c r="I202" s="83">
        <f t="shared" si="63"/>
        <v>13141942.810000001</v>
      </c>
      <c r="J202" s="83">
        <v>629.49770000000001</v>
      </c>
      <c r="K202" s="83">
        <v>483.4769</v>
      </c>
      <c r="L202" s="83">
        <f t="shared" si="64"/>
        <v>629.49770000000001</v>
      </c>
      <c r="M202" s="83">
        <f t="shared" si="65"/>
        <v>1191840.5900000001</v>
      </c>
      <c r="N202" s="83">
        <v>480.74890000000005</v>
      </c>
      <c r="O202" s="83">
        <v>503.67849999999999</v>
      </c>
      <c r="P202" s="83">
        <f t="shared" si="66"/>
        <v>503.67849999999999</v>
      </c>
      <c r="Q202" s="84">
        <f t="shared" si="67"/>
        <v>1026048.51</v>
      </c>
      <c r="R202" s="84">
        <v>73.188599999999994</v>
      </c>
      <c r="S202" s="83">
        <v>63.614600000000003</v>
      </c>
      <c r="T202" s="83">
        <f t="shared" si="68"/>
        <v>73.188599999999994</v>
      </c>
      <c r="U202" s="83">
        <f t="shared" si="69"/>
        <v>54223.24</v>
      </c>
      <c r="V202" s="83">
        <v>69.805599999999998</v>
      </c>
      <c r="W202" s="83">
        <v>70.892600000000002</v>
      </c>
      <c r="X202" s="83">
        <f t="shared" si="70"/>
        <v>70.892600000000002</v>
      </c>
      <c r="Y202" s="84">
        <f t="shared" si="71"/>
        <v>52522.2</v>
      </c>
      <c r="Z202" s="85">
        <f t="shared" si="72"/>
        <v>15466577.35</v>
      </c>
      <c r="AA202" s="86">
        <v>10311794</v>
      </c>
      <c r="AB202" s="87">
        <f t="shared" si="58"/>
        <v>0.18140000000000001</v>
      </c>
      <c r="AC202" s="84">
        <f t="shared" si="73"/>
        <v>142738.6</v>
      </c>
      <c r="AD202" s="88">
        <f t="shared" si="59"/>
        <v>127093.97214661993</v>
      </c>
      <c r="AE202" s="89">
        <f t="shared" si="74"/>
        <v>5281877.3221466197</v>
      </c>
      <c r="AF202" s="99">
        <v>0</v>
      </c>
      <c r="AG202" s="88">
        <f t="shared" si="75"/>
        <v>0</v>
      </c>
      <c r="AH202" s="91">
        <v>4364211.7</v>
      </c>
      <c r="AI202" s="92">
        <f t="shared" si="76"/>
        <v>5281877.32</v>
      </c>
      <c r="AJ202" s="93">
        <f t="shared" si="60"/>
        <v>15593671.32</v>
      </c>
      <c r="AK202" s="94"/>
      <c r="AL202" s="97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</row>
    <row r="203" spans="1:60" s="100" customFormat="1" ht="12.75" x14ac:dyDescent="0.2">
      <c r="A203" s="157">
        <v>475</v>
      </c>
      <c r="B203" s="158" t="s">
        <v>271</v>
      </c>
      <c r="C203" s="158" t="b">
        <f t="shared" si="61"/>
        <v>1</v>
      </c>
      <c r="D203" s="101">
        <v>475</v>
      </c>
      <c r="E203" s="98" t="s">
        <v>271</v>
      </c>
      <c r="F203" s="81">
        <v>169.82550000000001</v>
      </c>
      <c r="G203" s="82">
        <v>170.18530000000001</v>
      </c>
      <c r="H203" s="82">
        <f t="shared" si="62"/>
        <v>170.18530000000001</v>
      </c>
      <c r="I203" s="83">
        <f t="shared" si="63"/>
        <v>644433.87</v>
      </c>
      <c r="J203" s="83">
        <v>30.956800000000001</v>
      </c>
      <c r="K203" s="83">
        <v>31.809900000000003</v>
      </c>
      <c r="L203" s="83">
        <f t="shared" si="64"/>
        <v>31.809900000000003</v>
      </c>
      <c r="M203" s="83">
        <f t="shared" si="65"/>
        <v>60226.32</v>
      </c>
      <c r="N203" s="83">
        <v>37</v>
      </c>
      <c r="O203" s="83">
        <v>37.348300000000002</v>
      </c>
      <c r="P203" s="83">
        <f t="shared" si="66"/>
        <v>37.348300000000002</v>
      </c>
      <c r="Q203" s="84">
        <f t="shared" si="67"/>
        <v>76082.600000000006</v>
      </c>
      <c r="R203" s="84">
        <v>0</v>
      </c>
      <c r="S203" s="83">
        <v>0</v>
      </c>
      <c r="T203" s="83">
        <f t="shared" si="68"/>
        <v>0</v>
      </c>
      <c r="U203" s="83">
        <f t="shared" si="69"/>
        <v>0</v>
      </c>
      <c r="V203" s="83">
        <v>4</v>
      </c>
      <c r="W203" s="83">
        <v>3</v>
      </c>
      <c r="X203" s="83">
        <f t="shared" si="70"/>
        <v>4</v>
      </c>
      <c r="Y203" s="84">
        <f t="shared" si="71"/>
        <v>2963.48</v>
      </c>
      <c r="Z203" s="85">
        <f t="shared" si="72"/>
        <v>783706.2699999999</v>
      </c>
      <c r="AA203" s="86">
        <v>290877</v>
      </c>
      <c r="AB203" s="87">
        <f t="shared" si="58"/>
        <v>0.18690000000000001</v>
      </c>
      <c r="AC203" s="84">
        <f t="shared" si="73"/>
        <v>7431.59</v>
      </c>
      <c r="AD203" s="88">
        <f t="shared" si="59"/>
        <v>6617.0628860385286</v>
      </c>
      <c r="AE203" s="89">
        <f t="shared" si="74"/>
        <v>499446.33288603841</v>
      </c>
      <c r="AF203" s="99">
        <v>64567</v>
      </c>
      <c r="AG203" s="88">
        <f t="shared" si="75"/>
        <v>64567</v>
      </c>
      <c r="AH203" s="91">
        <v>527902.86</v>
      </c>
      <c r="AI203" s="92">
        <f t="shared" si="76"/>
        <v>564013.32999999996</v>
      </c>
      <c r="AJ203" s="93">
        <f t="shared" si="60"/>
        <v>854890.33</v>
      </c>
      <c r="AK203" s="94"/>
      <c r="AL203" s="97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</row>
    <row r="204" spans="1:60" s="100" customFormat="1" ht="12.75" x14ac:dyDescent="0.2">
      <c r="A204" s="157">
        <v>477</v>
      </c>
      <c r="B204" s="158" t="s">
        <v>272</v>
      </c>
      <c r="C204" s="158" t="b">
        <f t="shared" si="61"/>
        <v>1</v>
      </c>
      <c r="D204" s="101">
        <v>477</v>
      </c>
      <c r="E204" s="98" t="s">
        <v>272</v>
      </c>
      <c r="F204" s="81">
        <v>316.93770000000001</v>
      </c>
      <c r="G204" s="82">
        <v>307.77170000000001</v>
      </c>
      <c r="H204" s="82">
        <f t="shared" si="62"/>
        <v>316.93770000000001</v>
      </c>
      <c r="I204" s="83">
        <f t="shared" si="63"/>
        <v>1200135.31</v>
      </c>
      <c r="J204" s="83">
        <v>66.125200000000007</v>
      </c>
      <c r="K204" s="83">
        <v>86.310500000000005</v>
      </c>
      <c r="L204" s="83">
        <f t="shared" si="64"/>
        <v>86.310500000000005</v>
      </c>
      <c r="M204" s="83">
        <f t="shared" si="65"/>
        <v>163413.4</v>
      </c>
      <c r="N204" s="83">
        <v>53.245800000000003</v>
      </c>
      <c r="O204" s="83">
        <v>55.063800000000001</v>
      </c>
      <c r="P204" s="83">
        <f t="shared" si="66"/>
        <v>55.063800000000001</v>
      </c>
      <c r="Q204" s="84">
        <f t="shared" si="67"/>
        <v>112171.02</v>
      </c>
      <c r="R204" s="84">
        <v>1</v>
      </c>
      <c r="S204" s="83">
        <v>0.80679999999999996</v>
      </c>
      <c r="T204" s="83">
        <f t="shared" si="68"/>
        <v>1</v>
      </c>
      <c r="U204" s="83">
        <f t="shared" si="69"/>
        <v>740.87</v>
      </c>
      <c r="V204" s="83">
        <v>5</v>
      </c>
      <c r="W204" s="83">
        <v>6.9943</v>
      </c>
      <c r="X204" s="83">
        <f t="shared" si="70"/>
        <v>6.9943</v>
      </c>
      <c r="Y204" s="84">
        <f t="shared" si="71"/>
        <v>5181.87</v>
      </c>
      <c r="Z204" s="85">
        <f t="shared" si="72"/>
        <v>1481642.4700000002</v>
      </c>
      <c r="AA204" s="86">
        <v>981827</v>
      </c>
      <c r="AB204" s="87">
        <f t="shared" si="58"/>
        <v>0.27229999999999999</v>
      </c>
      <c r="AC204" s="84">
        <f t="shared" si="73"/>
        <v>29377.94</v>
      </c>
      <c r="AD204" s="88">
        <f t="shared" si="59"/>
        <v>26158.019541210793</v>
      </c>
      <c r="AE204" s="89">
        <f t="shared" si="74"/>
        <v>525973.48954121105</v>
      </c>
      <c r="AF204" s="99">
        <v>170541</v>
      </c>
      <c r="AG204" s="88">
        <f t="shared" si="75"/>
        <v>170541</v>
      </c>
      <c r="AH204" s="91">
        <v>595788.97</v>
      </c>
      <c r="AI204" s="92">
        <f t="shared" si="76"/>
        <v>696514.49</v>
      </c>
      <c r="AJ204" s="93">
        <f t="shared" si="60"/>
        <v>1678341.49</v>
      </c>
      <c r="AK204" s="94"/>
      <c r="AL204" s="97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</row>
    <row r="205" spans="1:60" s="100" customFormat="1" ht="12.75" x14ac:dyDescent="0.2">
      <c r="A205" s="157">
        <v>479</v>
      </c>
      <c r="B205" s="158" t="s">
        <v>273</v>
      </c>
      <c r="C205" s="158" t="b">
        <f t="shared" si="61"/>
        <v>1</v>
      </c>
      <c r="D205" s="101">
        <v>479</v>
      </c>
      <c r="E205" s="98" t="s">
        <v>273</v>
      </c>
      <c r="F205" s="81">
        <v>965.6576</v>
      </c>
      <c r="G205" s="82">
        <v>903.88609999999994</v>
      </c>
      <c r="H205" s="82">
        <f t="shared" si="62"/>
        <v>965.6576</v>
      </c>
      <c r="I205" s="83">
        <f t="shared" si="63"/>
        <v>3656617.01</v>
      </c>
      <c r="J205" s="83">
        <v>115.30919999999999</v>
      </c>
      <c r="K205" s="83">
        <v>80.281999999999996</v>
      </c>
      <c r="L205" s="83">
        <f t="shared" si="64"/>
        <v>115.30919999999999</v>
      </c>
      <c r="M205" s="83">
        <f t="shared" si="65"/>
        <v>218317.21</v>
      </c>
      <c r="N205" s="83">
        <v>254.58070000000001</v>
      </c>
      <c r="O205" s="83">
        <v>249.54599999999999</v>
      </c>
      <c r="P205" s="83">
        <f t="shared" si="66"/>
        <v>254.58070000000001</v>
      </c>
      <c r="Q205" s="84">
        <f t="shared" si="67"/>
        <v>518608.89</v>
      </c>
      <c r="R205" s="84">
        <v>7.9118000000000004</v>
      </c>
      <c r="S205" s="83">
        <v>3</v>
      </c>
      <c r="T205" s="83">
        <f t="shared" si="68"/>
        <v>7.9118000000000004</v>
      </c>
      <c r="U205" s="83">
        <f t="shared" si="69"/>
        <v>5861.62</v>
      </c>
      <c r="V205" s="83">
        <v>10.9832</v>
      </c>
      <c r="W205" s="83">
        <v>21</v>
      </c>
      <c r="X205" s="83">
        <f t="shared" si="70"/>
        <v>21</v>
      </c>
      <c r="Y205" s="84">
        <f t="shared" si="71"/>
        <v>15558.27</v>
      </c>
      <c r="Z205" s="85">
        <f t="shared" si="72"/>
        <v>4414962.9999999991</v>
      </c>
      <c r="AA205" s="86">
        <v>1394353</v>
      </c>
      <c r="AB205" s="87">
        <f t="shared" si="58"/>
        <v>0.11940000000000001</v>
      </c>
      <c r="AC205" s="84">
        <f t="shared" si="73"/>
        <v>0</v>
      </c>
      <c r="AD205" s="88">
        <f t="shared" si="59"/>
        <v>0</v>
      </c>
      <c r="AE205" s="89">
        <f t="shared" si="74"/>
        <v>3020609.9999999991</v>
      </c>
      <c r="AF205" s="99">
        <v>1397719</v>
      </c>
      <c r="AG205" s="88">
        <f t="shared" si="75"/>
        <v>1397719</v>
      </c>
      <c r="AH205" s="91">
        <v>3868912.13</v>
      </c>
      <c r="AI205" s="92">
        <f t="shared" si="76"/>
        <v>4418329</v>
      </c>
      <c r="AJ205" s="93">
        <f t="shared" si="60"/>
        <v>5812682</v>
      </c>
      <c r="AK205" s="94"/>
      <c r="AL205" s="97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</row>
    <row r="206" spans="1:60" s="100" customFormat="1" ht="12.75" x14ac:dyDescent="0.2">
      <c r="A206" s="157">
        <v>483</v>
      </c>
      <c r="B206" s="158" t="s">
        <v>274</v>
      </c>
      <c r="C206" s="158" t="b">
        <f t="shared" si="61"/>
        <v>1</v>
      </c>
      <c r="D206" s="101">
        <v>483</v>
      </c>
      <c r="E206" s="98" t="s">
        <v>274</v>
      </c>
      <c r="F206" s="81">
        <v>135.1799</v>
      </c>
      <c r="G206" s="82">
        <v>126.64060000000001</v>
      </c>
      <c r="H206" s="82">
        <f t="shared" si="62"/>
        <v>135.1799</v>
      </c>
      <c r="I206" s="83">
        <f t="shared" si="63"/>
        <v>511880.32</v>
      </c>
      <c r="J206" s="83">
        <v>32.955200000000005</v>
      </c>
      <c r="K206" s="83">
        <v>23</v>
      </c>
      <c r="L206" s="83">
        <f t="shared" si="64"/>
        <v>32.955200000000005</v>
      </c>
      <c r="M206" s="83">
        <f t="shared" si="65"/>
        <v>62394.74</v>
      </c>
      <c r="N206" s="83">
        <v>11.9552</v>
      </c>
      <c r="O206" s="83">
        <v>11.9758</v>
      </c>
      <c r="P206" s="83">
        <f t="shared" si="66"/>
        <v>11.9758</v>
      </c>
      <c r="Q206" s="84">
        <f t="shared" si="67"/>
        <v>24396.02</v>
      </c>
      <c r="R206" s="84">
        <v>0</v>
      </c>
      <c r="S206" s="83">
        <v>0</v>
      </c>
      <c r="T206" s="83">
        <f t="shared" si="68"/>
        <v>0</v>
      </c>
      <c r="U206" s="83">
        <f t="shared" si="69"/>
        <v>0</v>
      </c>
      <c r="V206" s="83">
        <v>3</v>
      </c>
      <c r="W206" s="83">
        <v>3</v>
      </c>
      <c r="X206" s="83">
        <f t="shared" si="70"/>
        <v>3</v>
      </c>
      <c r="Y206" s="84">
        <f t="shared" si="71"/>
        <v>2222.61</v>
      </c>
      <c r="Z206" s="85">
        <f t="shared" si="72"/>
        <v>600893.69000000006</v>
      </c>
      <c r="AA206" s="86">
        <v>815639</v>
      </c>
      <c r="AB206" s="87">
        <f t="shared" si="58"/>
        <v>0.24379999999999999</v>
      </c>
      <c r="AC206" s="84">
        <f t="shared" si="73"/>
        <v>0</v>
      </c>
      <c r="AD206" s="88">
        <f t="shared" si="59"/>
        <v>0</v>
      </c>
      <c r="AE206" s="89">
        <f t="shared" si="74"/>
        <v>0</v>
      </c>
      <c r="AF206" s="99">
        <v>0</v>
      </c>
      <c r="AG206" s="88">
        <f t="shared" si="75"/>
        <v>0</v>
      </c>
      <c r="AH206" s="91">
        <v>0</v>
      </c>
      <c r="AI206" s="92">
        <f t="shared" si="76"/>
        <v>0</v>
      </c>
      <c r="AJ206" s="93">
        <f t="shared" si="60"/>
        <v>815639</v>
      </c>
      <c r="AK206" s="94"/>
      <c r="AL206" s="97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</row>
    <row r="207" spans="1:60" s="100" customFormat="1" ht="12.75" x14ac:dyDescent="0.2">
      <c r="A207" s="157">
        <v>485</v>
      </c>
      <c r="B207" s="158" t="s">
        <v>275</v>
      </c>
      <c r="C207" s="158" t="b">
        <f t="shared" si="61"/>
        <v>1</v>
      </c>
      <c r="D207" s="101">
        <v>485</v>
      </c>
      <c r="E207" s="98" t="s">
        <v>275</v>
      </c>
      <c r="F207" s="81">
        <v>953.78640000000007</v>
      </c>
      <c r="G207" s="82">
        <v>963.1567</v>
      </c>
      <c r="H207" s="82">
        <f t="shared" si="62"/>
        <v>963.1567</v>
      </c>
      <c r="I207" s="83">
        <f t="shared" si="63"/>
        <v>3647146.95</v>
      </c>
      <c r="J207" s="83">
        <v>359.31849999999997</v>
      </c>
      <c r="K207" s="83">
        <v>336.16129999999998</v>
      </c>
      <c r="L207" s="83">
        <f t="shared" si="64"/>
        <v>359.31849999999997</v>
      </c>
      <c r="M207" s="83">
        <f t="shared" si="65"/>
        <v>680304.9</v>
      </c>
      <c r="N207" s="83">
        <v>133.20080000000002</v>
      </c>
      <c r="O207" s="83">
        <v>153.20480000000001</v>
      </c>
      <c r="P207" s="83">
        <f t="shared" si="66"/>
        <v>153.20480000000001</v>
      </c>
      <c r="Q207" s="84">
        <f t="shared" si="67"/>
        <v>312095.03000000003</v>
      </c>
      <c r="R207" s="84">
        <v>25.426299999999998</v>
      </c>
      <c r="S207" s="83">
        <v>26.935499999999998</v>
      </c>
      <c r="T207" s="83">
        <f t="shared" si="68"/>
        <v>26.935499999999998</v>
      </c>
      <c r="U207" s="83">
        <f t="shared" si="69"/>
        <v>19955.7</v>
      </c>
      <c r="V207" s="83">
        <v>17.756900000000002</v>
      </c>
      <c r="W207" s="83">
        <v>24.132899999999999</v>
      </c>
      <c r="X207" s="83">
        <f t="shared" si="70"/>
        <v>24.132899999999999</v>
      </c>
      <c r="Y207" s="84">
        <f t="shared" si="71"/>
        <v>17879.34</v>
      </c>
      <c r="Z207" s="85">
        <f t="shared" si="72"/>
        <v>4677381.9200000009</v>
      </c>
      <c r="AA207" s="86">
        <v>3456679</v>
      </c>
      <c r="AB207" s="87">
        <f t="shared" si="58"/>
        <v>0.37309999999999999</v>
      </c>
      <c r="AC207" s="84">
        <f t="shared" si="73"/>
        <v>167577.17000000001</v>
      </c>
      <c r="AD207" s="88">
        <f t="shared" si="59"/>
        <v>149210.15181870491</v>
      </c>
      <c r="AE207" s="89">
        <f t="shared" si="74"/>
        <v>1369913.0718187056</v>
      </c>
      <c r="AF207" s="99">
        <v>79050</v>
      </c>
      <c r="AG207" s="88">
        <f t="shared" si="75"/>
        <v>79050</v>
      </c>
      <c r="AH207" s="91">
        <v>972705.47</v>
      </c>
      <c r="AI207" s="92">
        <f t="shared" si="76"/>
        <v>1448963.07</v>
      </c>
      <c r="AJ207" s="93">
        <f t="shared" si="60"/>
        <v>4905642.07</v>
      </c>
      <c r="AK207" s="94"/>
      <c r="AL207" s="97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</row>
    <row r="208" spans="1:60" s="100" customFormat="1" ht="12.75" x14ac:dyDescent="0.2">
      <c r="A208" s="157">
        <v>487</v>
      </c>
      <c r="B208" s="158" t="s">
        <v>276</v>
      </c>
      <c r="C208" s="158" t="b">
        <f t="shared" si="61"/>
        <v>1</v>
      </c>
      <c r="D208" s="101">
        <v>487</v>
      </c>
      <c r="E208" s="98" t="s">
        <v>276</v>
      </c>
      <c r="F208" s="81">
        <v>46.108400000000003</v>
      </c>
      <c r="G208" s="82">
        <v>46.005699999999997</v>
      </c>
      <c r="H208" s="82">
        <f t="shared" si="62"/>
        <v>46.108400000000003</v>
      </c>
      <c r="I208" s="83">
        <f t="shared" si="63"/>
        <v>174596.83</v>
      </c>
      <c r="J208" s="83">
        <v>3</v>
      </c>
      <c r="K208" s="83">
        <v>5.0057</v>
      </c>
      <c r="L208" s="83">
        <f t="shared" si="64"/>
        <v>5.0057</v>
      </c>
      <c r="M208" s="83">
        <f t="shared" si="65"/>
        <v>9477.39</v>
      </c>
      <c r="N208" s="83">
        <v>9</v>
      </c>
      <c r="O208" s="83">
        <v>10</v>
      </c>
      <c r="P208" s="83">
        <f t="shared" si="66"/>
        <v>10</v>
      </c>
      <c r="Q208" s="84">
        <f t="shared" si="67"/>
        <v>20371.099999999999</v>
      </c>
      <c r="R208" s="84">
        <v>0</v>
      </c>
      <c r="S208" s="83">
        <v>0</v>
      </c>
      <c r="T208" s="83">
        <f t="shared" si="68"/>
        <v>0</v>
      </c>
      <c r="U208" s="83">
        <f t="shared" si="69"/>
        <v>0</v>
      </c>
      <c r="V208" s="83">
        <v>0</v>
      </c>
      <c r="W208" s="83">
        <v>1</v>
      </c>
      <c r="X208" s="83">
        <f t="shared" si="70"/>
        <v>1</v>
      </c>
      <c r="Y208" s="84">
        <f t="shared" si="71"/>
        <v>740.87</v>
      </c>
      <c r="Z208" s="85">
        <f t="shared" si="72"/>
        <v>205186.18999999997</v>
      </c>
      <c r="AA208" s="86">
        <v>97524</v>
      </c>
      <c r="AB208" s="87">
        <f t="shared" si="58"/>
        <v>0.1086</v>
      </c>
      <c r="AC208" s="84">
        <f t="shared" si="73"/>
        <v>0</v>
      </c>
      <c r="AD208" s="88">
        <f t="shared" si="59"/>
        <v>0</v>
      </c>
      <c r="AE208" s="89">
        <f t="shared" si="74"/>
        <v>107662.18999999997</v>
      </c>
      <c r="AF208" s="99">
        <v>28775</v>
      </c>
      <c r="AG208" s="88">
        <f t="shared" si="75"/>
        <v>28775</v>
      </c>
      <c r="AH208" s="91">
        <v>128554.57</v>
      </c>
      <c r="AI208" s="92">
        <f t="shared" si="76"/>
        <v>136437.19</v>
      </c>
      <c r="AJ208" s="93">
        <f t="shared" si="60"/>
        <v>233961.19</v>
      </c>
      <c r="AK208" s="94"/>
      <c r="AL208" s="97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</row>
    <row r="209" spans="1:60" s="100" customFormat="1" ht="12.75" x14ac:dyDescent="0.2">
      <c r="A209" s="157">
        <v>489</v>
      </c>
      <c r="B209" s="158" t="s">
        <v>277</v>
      </c>
      <c r="C209" s="158" t="b">
        <f t="shared" si="61"/>
        <v>1</v>
      </c>
      <c r="D209" s="101">
        <v>489</v>
      </c>
      <c r="E209" s="98" t="s">
        <v>277</v>
      </c>
      <c r="F209" s="81">
        <v>31.188199999999998</v>
      </c>
      <c r="G209" s="82">
        <v>32.488199999999999</v>
      </c>
      <c r="H209" s="82">
        <f t="shared" si="62"/>
        <v>32.488199999999999</v>
      </c>
      <c r="I209" s="83">
        <f t="shared" si="63"/>
        <v>123021.77</v>
      </c>
      <c r="J209" s="83">
        <v>7.6176000000000004</v>
      </c>
      <c r="K209" s="83">
        <v>6</v>
      </c>
      <c r="L209" s="83">
        <f t="shared" si="64"/>
        <v>7.6176000000000004</v>
      </c>
      <c r="M209" s="83">
        <f t="shared" si="65"/>
        <v>14422.55</v>
      </c>
      <c r="N209" s="83">
        <v>4.7514000000000003</v>
      </c>
      <c r="O209" s="83">
        <v>5.92</v>
      </c>
      <c r="P209" s="83">
        <f t="shared" si="66"/>
        <v>5.92</v>
      </c>
      <c r="Q209" s="84">
        <f t="shared" si="67"/>
        <v>12059.69</v>
      </c>
      <c r="R209" s="84">
        <v>0</v>
      </c>
      <c r="S209" s="83">
        <v>0</v>
      </c>
      <c r="T209" s="83">
        <f t="shared" si="68"/>
        <v>0</v>
      </c>
      <c r="U209" s="83">
        <f t="shared" si="69"/>
        <v>0</v>
      </c>
      <c r="V209" s="83">
        <v>0</v>
      </c>
      <c r="W209" s="83">
        <v>1</v>
      </c>
      <c r="X209" s="83">
        <f t="shared" si="70"/>
        <v>1</v>
      </c>
      <c r="Y209" s="84">
        <f t="shared" si="71"/>
        <v>740.87</v>
      </c>
      <c r="Z209" s="85">
        <f t="shared" si="72"/>
        <v>150244.88</v>
      </c>
      <c r="AA209" s="86">
        <v>85897</v>
      </c>
      <c r="AB209" s="87">
        <f t="shared" si="58"/>
        <v>0.23449999999999999</v>
      </c>
      <c r="AC209" s="84">
        <f t="shared" si="73"/>
        <v>2232.91</v>
      </c>
      <c r="AD209" s="88">
        <f t="shared" si="59"/>
        <v>1988.1755975321958</v>
      </c>
      <c r="AE209" s="89">
        <f t="shared" si="74"/>
        <v>66336.055597532206</v>
      </c>
      <c r="AF209" s="99">
        <v>58638</v>
      </c>
      <c r="AG209" s="88">
        <f t="shared" si="75"/>
        <v>58638</v>
      </c>
      <c r="AH209" s="91">
        <v>57206.19</v>
      </c>
      <c r="AI209" s="92">
        <f t="shared" si="76"/>
        <v>124974.06</v>
      </c>
      <c r="AJ209" s="93">
        <f t="shared" si="60"/>
        <v>210871.06</v>
      </c>
      <c r="AK209" s="94"/>
      <c r="AL209" s="97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</row>
    <row r="210" spans="1:60" s="100" customFormat="1" ht="12.75" x14ac:dyDescent="0.2">
      <c r="A210" s="157">
        <v>491</v>
      </c>
      <c r="B210" s="158" t="s">
        <v>278</v>
      </c>
      <c r="C210" s="158" t="b">
        <f t="shared" si="61"/>
        <v>1</v>
      </c>
      <c r="D210" s="101">
        <v>491</v>
      </c>
      <c r="E210" s="98" t="s">
        <v>278</v>
      </c>
      <c r="F210" s="81">
        <v>1454.7743</v>
      </c>
      <c r="G210" s="82">
        <v>1359.7297000000001</v>
      </c>
      <c r="H210" s="82">
        <f t="shared" si="62"/>
        <v>1454.7743</v>
      </c>
      <c r="I210" s="83">
        <f t="shared" si="63"/>
        <v>5508735.6500000004</v>
      </c>
      <c r="J210" s="83">
        <v>657.13550000000009</v>
      </c>
      <c r="K210" s="83">
        <v>514.05649999999991</v>
      </c>
      <c r="L210" s="83">
        <f t="shared" si="64"/>
        <v>657.13550000000009</v>
      </c>
      <c r="M210" s="83">
        <f t="shared" si="65"/>
        <v>1244167.78</v>
      </c>
      <c r="N210" s="83">
        <v>303.56630000000001</v>
      </c>
      <c r="O210" s="83">
        <v>282.53449999999998</v>
      </c>
      <c r="P210" s="83">
        <f t="shared" si="66"/>
        <v>303.56630000000001</v>
      </c>
      <c r="Q210" s="84">
        <f t="shared" si="67"/>
        <v>618397.94999999995</v>
      </c>
      <c r="R210" s="84">
        <v>80.142099999999999</v>
      </c>
      <c r="S210" s="83">
        <v>72.506299999999996</v>
      </c>
      <c r="T210" s="83">
        <f t="shared" si="68"/>
        <v>80.142099999999999</v>
      </c>
      <c r="U210" s="83">
        <f t="shared" si="69"/>
        <v>59374.879999999997</v>
      </c>
      <c r="V210" s="83">
        <v>13.415699999999999</v>
      </c>
      <c r="W210" s="83">
        <v>19</v>
      </c>
      <c r="X210" s="83">
        <f t="shared" si="70"/>
        <v>19</v>
      </c>
      <c r="Y210" s="84">
        <f t="shared" si="71"/>
        <v>14076.53</v>
      </c>
      <c r="Z210" s="85">
        <f t="shared" si="72"/>
        <v>7444752.790000001</v>
      </c>
      <c r="AA210" s="86">
        <v>1981798</v>
      </c>
      <c r="AB210" s="87">
        <f t="shared" si="58"/>
        <v>0.45169999999999999</v>
      </c>
      <c r="AC210" s="84">
        <f t="shared" si="73"/>
        <v>371035.13</v>
      </c>
      <c r="AD210" s="88">
        <f t="shared" si="59"/>
        <v>330368.43907420628</v>
      </c>
      <c r="AE210" s="89">
        <f t="shared" si="74"/>
        <v>5793323.2290742071</v>
      </c>
      <c r="AF210" s="99">
        <v>2249150</v>
      </c>
      <c r="AG210" s="88">
        <f t="shared" si="75"/>
        <v>2249150</v>
      </c>
      <c r="AH210" s="91">
        <v>6467396.8499999996</v>
      </c>
      <c r="AI210" s="92">
        <f t="shared" si="76"/>
        <v>8042473.2300000004</v>
      </c>
      <c r="AJ210" s="93">
        <f t="shared" si="60"/>
        <v>10024271.23</v>
      </c>
      <c r="AK210" s="94"/>
      <c r="AL210" s="97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</row>
    <row r="211" spans="1:60" s="100" customFormat="1" ht="12.75" x14ac:dyDescent="0.2">
      <c r="A211" s="157">
        <v>495</v>
      </c>
      <c r="B211" s="158" t="s">
        <v>279</v>
      </c>
      <c r="C211" s="158" t="b">
        <f t="shared" si="61"/>
        <v>1</v>
      </c>
      <c r="D211" s="101">
        <v>495</v>
      </c>
      <c r="E211" s="98" t="s">
        <v>279</v>
      </c>
      <c r="F211" s="81">
        <v>108.3556</v>
      </c>
      <c r="G211" s="82">
        <v>103.1477</v>
      </c>
      <c r="H211" s="82">
        <f t="shared" si="62"/>
        <v>108.3556</v>
      </c>
      <c r="I211" s="83">
        <f t="shared" si="63"/>
        <v>410305.82</v>
      </c>
      <c r="J211" s="83">
        <v>3</v>
      </c>
      <c r="K211" s="83">
        <v>6</v>
      </c>
      <c r="L211" s="83">
        <f t="shared" si="64"/>
        <v>6</v>
      </c>
      <c r="M211" s="83">
        <f t="shared" si="65"/>
        <v>11359.92</v>
      </c>
      <c r="N211" s="83">
        <v>25</v>
      </c>
      <c r="O211" s="83">
        <v>24</v>
      </c>
      <c r="P211" s="83">
        <f t="shared" si="66"/>
        <v>25</v>
      </c>
      <c r="Q211" s="84">
        <f t="shared" si="67"/>
        <v>50927.75</v>
      </c>
      <c r="R211" s="84">
        <v>1</v>
      </c>
      <c r="S211" s="83">
        <v>0</v>
      </c>
      <c r="T211" s="83">
        <f t="shared" si="68"/>
        <v>1</v>
      </c>
      <c r="U211" s="83">
        <f t="shared" si="69"/>
        <v>740.87</v>
      </c>
      <c r="V211" s="83">
        <v>1</v>
      </c>
      <c r="W211" s="83">
        <v>2</v>
      </c>
      <c r="X211" s="83">
        <f t="shared" si="70"/>
        <v>2</v>
      </c>
      <c r="Y211" s="84">
        <f t="shared" si="71"/>
        <v>1481.74</v>
      </c>
      <c r="Z211" s="85">
        <f t="shared" si="72"/>
        <v>474816.1</v>
      </c>
      <c r="AA211" s="86">
        <v>308155</v>
      </c>
      <c r="AB211" s="87">
        <f t="shared" si="58"/>
        <v>5.5399999999999998E-2</v>
      </c>
      <c r="AC211" s="84">
        <f t="shared" si="73"/>
        <v>0</v>
      </c>
      <c r="AD211" s="88">
        <f t="shared" si="59"/>
        <v>0</v>
      </c>
      <c r="AE211" s="89">
        <f t="shared" si="74"/>
        <v>166661.09999999998</v>
      </c>
      <c r="AF211" s="99">
        <v>19516</v>
      </c>
      <c r="AG211" s="88">
        <f t="shared" si="75"/>
        <v>19516</v>
      </c>
      <c r="AH211" s="91">
        <v>157078.46</v>
      </c>
      <c r="AI211" s="92">
        <f t="shared" si="76"/>
        <v>186177.1</v>
      </c>
      <c r="AJ211" s="93">
        <f t="shared" si="60"/>
        <v>494332.1</v>
      </c>
      <c r="AK211" s="94"/>
      <c r="AL211" s="97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</row>
    <row r="212" spans="1:60" s="100" customFormat="1" ht="12.75" x14ac:dyDescent="0.2">
      <c r="A212" s="157">
        <v>497</v>
      </c>
      <c r="B212" s="158" t="s">
        <v>280</v>
      </c>
      <c r="C212" s="158" t="b">
        <f t="shared" si="61"/>
        <v>1</v>
      </c>
      <c r="D212" s="101">
        <v>497</v>
      </c>
      <c r="E212" s="98" t="s">
        <v>280</v>
      </c>
      <c r="F212" s="81">
        <v>178.9657</v>
      </c>
      <c r="G212" s="82">
        <v>164.52100000000002</v>
      </c>
      <c r="H212" s="82">
        <f t="shared" si="62"/>
        <v>178.9657</v>
      </c>
      <c r="I212" s="83">
        <f t="shared" si="63"/>
        <v>677682.26</v>
      </c>
      <c r="J212" s="83">
        <v>14</v>
      </c>
      <c r="K212" s="83">
        <v>14.5945</v>
      </c>
      <c r="L212" s="83">
        <f t="shared" si="64"/>
        <v>14.5945</v>
      </c>
      <c r="M212" s="83">
        <f t="shared" si="65"/>
        <v>27632.06</v>
      </c>
      <c r="N212" s="83">
        <v>25</v>
      </c>
      <c r="O212" s="83">
        <v>28.074300000000001</v>
      </c>
      <c r="P212" s="83">
        <f t="shared" si="66"/>
        <v>28.074300000000001</v>
      </c>
      <c r="Q212" s="84">
        <f t="shared" si="67"/>
        <v>57190.44</v>
      </c>
      <c r="R212" s="84">
        <v>0</v>
      </c>
      <c r="S212" s="83">
        <v>0</v>
      </c>
      <c r="T212" s="83">
        <f t="shared" si="68"/>
        <v>0</v>
      </c>
      <c r="U212" s="83">
        <f t="shared" si="69"/>
        <v>0</v>
      </c>
      <c r="V212" s="83">
        <v>4</v>
      </c>
      <c r="W212" s="83">
        <v>1</v>
      </c>
      <c r="X212" s="83">
        <f t="shared" si="70"/>
        <v>4</v>
      </c>
      <c r="Y212" s="84">
        <f t="shared" si="71"/>
        <v>2963.48</v>
      </c>
      <c r="Z212" s="85">
        <f t="shared" si="72"/>
        <v>765468.24</v>
      </c>
      <c r="AA212" s="86">
        <v>404442</v>
      </c>
      <c r="AB212" s="87">
        <f t="shared" si="58"/>
        <v>8.1500000000000003E-2</v>
      </c>
      <c r="AC212" s="84">
        <f t="shared" si="73"/>
        <v>0</v>
      </c>
      <c r="AD212" s="88">
        <f t="shared" si="59"/>
        <v>0</v>
      </c>
      <c r="AE212" s="89">
        <f t="shared" si="74"/>
        <v>361026.24</v>
      </c>
      <c r="AF212" s="99">
        <v>43324</v>
      </c>
      <c r="AG212" s="88">
        <f t="shared" si="75"/>
        <v>43324</v>
      </c>
      <c r="AH212" s="91">
        <v>332270.68</v>
      </c>
      <c r="AI212" s="92">
        <f t="shared" si="76"/>
        <v>404350.24</v>
      </c>
      <c r="AJ212" s="93">
        <f t="shared" si="60"/>
        <v>808792.24</v>
      </c>
      <c r="AK212" s="94"/>
      <c r="AL212" s="97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</row>
    <row r="213" spans="1:60" s="100" customFormat="1" ht="12.75" x14ac:dyDescent="0.2">
      <c r="A213" s="157">
        <v>499</v>
      </c>
      <c r="B213" s="158" t="s">
        <v>281</v>
      </c>
      <c r="C213" s="158" t="b">
        <f t="shared" si="61"/>
        <v>1</v>
      </c>
      <c r="D213" s="101">
        <v>499</v>
      </c>
      <c r="E213" s="98" t="s">
        <v>281</v>
      </c>
      <c r="F213" s="81">
        <v>49.660600000000002</v>
      </c>
      <c r="G213" s="82">
        <v>45.896100000000004</v>
      </c>
      <c r="H213" s="82">
        <f t="shared" si="62"/>
        <v>49.660600000000002</v>
      </c>
      <c r="I213" s="83">
        <f t="shared" si="63"/>
        <v>188047.81</v>
      </c>
      <c r="J213" s="83">
        <v>16.605699999999999</v>
      </c>
      <c r="K213" s="83">
        <v>15.658099999999999</v>
      </c>
      <c r="L213" s="83">
        <f t="shared" si="64"/>
        <v>16.605699999999999</v>
      </c>
      <c r="M213" s="83">
        <f t="shared" si="65"/>
        <v>31439.9</v>
      </c>
      <c r="N213" s="83">
        <v>5.5957999999999997</v>
      </c>
      <c r="O213" s="83">
        <v>6.0254000000000003</v>
      </c>
      <c r="P213" s="83">
        <f t="shared" si="66"/>
        <v>6.0254000000000003</v>
      </c>
      <c r="Q213" s="84">
        <f t="shared" si="67"/>
        <v>12274.4</v>
      </c>
      <c r="R213" s="84">
        <v>0</v>
      </c>
      <c r="S213" s="83">
        <v>0</v>
      </c>
      <c r="T213" s="83">
        <f t="shared" si="68"/>
        <v>0</v>
      </c>
      <c r="U213" s="83">
        <f t="shared" si="69"/>
        <v>0</v>
      </c>
      <c r="V213" s="83">
        <v>0</v>
      </c>
      <c r="W213" s="83">
        <v>1</v>
      </c>
      <c r="X213" s="83">
        <f t="shared" si="70"/>
        <v>1</v>
      </c>
      <c r="Y213" s="84">
        <f t="shared" si="71"/>
        <v>740.87</v>
      </c>
      <c r="Z213" s="85">
        <f t="shared" si="72"/>
        <v>232502.97999999998</v>
      </c>
      <c r="AA213" s="86">
        <v>110497</v>
      </c>
      <c r="AB213" s="87">
        <f t="shared" si="58"/>
        <v>0.33439999999999998</v>
      </c>
      <c r="AC213" s="84">
        <f t="shared" si="73"/>
        <v>6941.18</v>
      </c>
      <c r="AD213" s="88">
        <f t="shared" si="59"/>
        <v>6180.4034618853993</v>
      </c>
      <c r="AE213" s="89">
        <f t="shared" si="74"/>
        <v>128186.38346188539</v>
      </c>
      <c r="AF213" s="99">
        <v>181655</v>
      </c>
      <c r="AG213" s="88">
        <f t="shared" si="75"/>
        <v>181655</v>
      </c>
      <c r="AH213" s="91">
        <v>273782.09000000003</v>
      </c>
      <c r="AI213" s="92">
        <f t="shared" si="76"/>
        <v>309841.38</v>
      </c>
      <c r="AJ213" s="93">
        <f t="shared" si="60"/>
        <v>420338.38</v>
      </c>
      <c r="AK213" s="94"/>
      <c r="AL213" s="97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</row>
    <row r="214" spans="1:60" s="100" customFormat="1" ht="12.75" x14ac:dyDescent="0.2">
      <c r="A214" s="157">
        <v>501</v>
      </c>
      <c r="B214" s="158" t="s">
        <v>282</v>
      </c>
      <c r="C214" s="158" t="b">
        <f t="shared" si="61"/>
        <v>1</v>
      </c>
      <c r="D214" s="101">
        <v>501</v>
      </c>
      <c r="E214" s="98" t="s">
        <v>282</v>
      </c>
      <c r="F214" s="81">
        <v>95.242500000000007</v>
      </c>
      <c r="G214" s="82">
        <v>86.013000000000005</v>
      </c>
      <c r="H214" s="82">
        <f t="shared" si="62"/>
        <v>95.242500000000007</v>
      </c>
      <c r="I214" s="83">
        <f t="shared" si="63"/>
        <v>360650.97</v>
      </c>
      <c r="J214" s="83">
        <v>49.210999999999999</v>
      </c>
      <c r="K214" s="83">
        <v>35.408000000000001</v>
      </c>
      <c r="L214" s="83">
        <f t="shared" si="64"/>
        <v>49.210999999999999</v>
      </c>
      <c r="M214" s="83">
        <f t="shared" si="65"/>
        <v>93172.17</v>
      </c>
      <c r="N214" s="83">
        <v>15.8309</v>
      </c>
      <c r="O214" s="83">
        <v>15.7903</v>
      </c>
      <c r="P214" s="83">
        <f t="shared" si="66"/>
        <v>15.8309</v>
      </c>
      <c r="Q214" s="84">
        <f t="shared" si="67"/>
        <v>32249.279999999999</v>
      </c>
      <c r="R214" s="84">
        <v>0</v>
      </c>
      <c r="S214" s="83">
        <v>0</v>
      </c>
      <c r="T214" s="83">
        <f t="shared" si="68"/>
        <v>0</v>
      </c>
      <c r="U214" s="83">
        <f t="shared" si="69"/>
        <v>0</v>
      </c>
      <c r="V214" s="83">
        <v>1</v>
      </c>
      <c r="W214" s="83">
        <v>1</v>
      </c>
      <c r="X214" s="83">
        <f t="shared" si="70"/>
        <v>1</v>
      </c>
      <c r="Y214" s="84">
        <f t="shared" si="71"/>
        <v>740.87</v>
      </c>
      <c r="Z214" s="85">
        <f t="shared" si="72"/>
        <v>486813.28999999992</v>
      </c>
      <c r="AA214" s="86">
        <v>166979</v>
      </c>
      <c r="AB214" s="87">
        <f t="shared" si="58"/>
        <v>0.51670000000000005</v>
      </c>
      <c r="AC214" s="84">
        <f t="shared" si="73"/>
        <v>29526.6</v>
      </c>
      <c r="AD214" s="88">
        <f t="shared" si="59"/>
        <v>26290.38590811727</v>
      </c>
      <c r="AE214" s="89">
        <f t="shared" si="74"/>
        <v>346124.67590811721</v>
      </c>
      <c r="AF214" s="99">
        <v>195521</v>
      </c>
      <c r="AG214" s="88">
        <f t="shared" si="75"/>
        <v>195521</v>
      </c>
      <c r="AH214" s="91">
        <v>434501.79</v>
      </c>
      <c r="AI214" s="92">
        <f t="shared" si="76"/>
        <v>541645.68000000005</v>
      </c>
      <c r="AJ214" s="93">
        <f t="shared" si="60"/>
        <v>708624.68</v>
      </c>
      <c r="AK214" s="94"/>
      <c r="AL214" s="97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</row>
    <row r="215" spans="1:60" s="100" customFormat="1" ht="12.2" customHeight="1" x14ac:dyDescent="0.2">
      <c r="A215" s="157">
        <v>503</v>
      </c>
      <c r="B215" s="158" t="s">
        <v>283</v>
      </c>
      <c r="C215" s="158" t="b">
        <f t="shared" si="61"/>
        <v>1</v>
      </c>
      <c r="D215" s="101">
        <v>503</v>
      </c>
      <c r="E215" s="98" t="s">
        <v>283</v>
      </c>
      <c r="F215" s="81">
        <v>154.53819999999999</v>
      </c>
      <c r="G215" s="82">
        <v>140.88329999999999</v>
      </c>
      <c r="H215" s="82">
        <f t="shared" si="62"/>
        <v>154.53819999999999</v>
      </c>
      <c r="I215" s="83">
        <f t="shared" si="63"/>
        <v>585183.62</v>
      </c>
      <c r="J215" s="83">
        <v>45.543700000000001</v>
      </c>
      <c r="K215" s="83">
        <v>34.286299999999997</v>
      </c>
      <c r="L215" s="83">
        <f t="shared" si="64"/>
        <v>45.543700000000001</v>
      </c>
      <c r="M215" s="83">
        <f t="shared" si="65"/>
        <v>86228.800000000003</v>
      </c>
      <c r="N215" s="83">
        <v>32.094000000000001</v>
      </c>
      <c r="O215" s="83">
        <v>35.953000000000003</v>
      </c>
      <c r="P215" s="83">
        <f t="shared" si="66"/>
        <v>35.953000000000003</v>
      </c>
      <c r="Q215" s="84">
        <f t="shared" si="67"/>
        <v>73240.22</v>
      </c>
      <c r="R215" s="84">
        <v>0</v>
      </c>
      <c r="S215" s="83">
        <v>1</v>
      </c>
      <c r="T215" s="83">
        <f t="shared" si="68"/>
        <v>1</v>
      </c>
      <c r="U215" s="83">
        <f t="shared" si="69"/>
        <v>740.87</v>
      </c>
      <c r="V215" s="83">
        <v>3</v>
      </c>
      <c r="W215" s="83">
        <v>1.2712000000000001</v>
      </c>
      <c r="X215" s="83">
        <f t="shared" si="70"/>
        <v>3</v>
      </c>
      <c r="Y215" s="84">
        <f t="shared" si="71"/>
        <v>2222.61</v>
      </c>
      <c r="Z215" s="85">
        <f t="shared" si="72"/>
        <v>747616.12</v>
      </c>
      <c r="AA215" s="86">
        <v>539234</v>
      </c>
      <c r="AB215" s="87">
        <f t="shared" si="58"/>
        <v>0.29470000000000002</v>
      </c>
      <c r="AC215" s="84">
        <f t="shared" si="73"/>
        <v>16777.16</v>
      </c>
      <c r="AD215" s="88">
        <f t="shared" si="59"/>
        <v>14938.327164056436</v>
      </c>
      <c r="AE215" s="89">
        <f t="shared" si="74"/>
        <v>223320.44716405644</v>
      </c>
      <c r="AF215" s="99">
        <v>0</v>
      </c>
      <c r="AG215" s="88">
        <f t="shared" si="75"/>
        <v>0</v>
      </c>
      <c r="AH215" s="91">
        <v>114049.29</v>
      </c>
      <c r="AI215" s="92">
        <f t="shared" si="76"/>
        <v>223320.45</v>
      </c>
      <c r="AJ215" s="93">
        <f t="shared" si="60"/>
        <v>762554.45</v>
      </c>
      <c r="AK215" s="94"/>
      <c r="AL215" s="97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</row>
    <row r="216" spans="1:60" s="100" customFormat="1" ht="12.75" x14ac:dyDescent="0.2">
      <c r="A216" s="157">
        <v>507</v>
      </c>
      <c r="B216" s="158" t="s">
        <v>284</v>
      </c>
      <c r="C216" s="158" t="b">
        <f t="shared" si="61"/>
        <v>1</v>
      </c>
      <c r="D216" s="101">
        <v>507</v>
      </c>
      <c r="E216" s="98" t="s">
        <v>284</v>
      </c>
      <c r="F216" s="81">
        <v>637.072</v>
      </c>
      <c r="G216" s="82">
        <v>613.08900000000006</v>
      </c>
      <c r="H216" s="82">
        <f t="shared" si="62"/>
        <v>637.072</v>
      </c>
      <c r="I216" s="83">
        <f t="shared" si="63"/>
        <v>2412375.06</v>
      </c>
      <c r="J216" s="83">
        <v>63.3566</v>
      </c>
      <c r="K216" s="83">
        <v>49.261499999999998</v>
      </c>
      <c r="L216" s="83">
        <f t="shared" si="64"/>
        <v>63.3566</v>
      </c>
      <c r="M216" s="83">
        <f t="shared" si="65"/>
        <v>119954.32</v>
      </c>
      <c r="N216" s="83">
        <v>87.4773</v>
      </c>
      <c r="O216" s="83">
        <v>88.185500000000005</v>
      </c>
      <c r="P216" s="83">
        <f t="shared" si="66"/>
        <v>88.185500000000005</v>
      </c>
      <c r="Q216" s="84">
        <f t="shared" si="67"/>
        <v>179643.56</v>
      </c>
      <c r="R216" s="84">
        <v>0</v>
      </c>
      <c r="S216" s="83">
        <v>0</v>
      </c>
      <c r="T216" s="83">
        <f t="shared" si="68"/>
        <v>0</v>
      </c>
      <c r="U216" s="83">
        <f t="shared" si="69"/>
        <v>0</v>
      </c>
      <c r="V216" s="83">
        <v>14</v>
      </c>
      <c r="W216" s="83">
        <v>15</v>
      </c>
      <c r="X216" s="83">
        <f t="shared" si="70"/>
        <v>15</v>
      </c>
      <c r="Y216" s="84">
        <f t="shared" si="71"/>
        <v>11113.05</v>
      </c>
      <c r="Z216" s="85">
        <f t="shared" si="72"/>
        <v>2723085.9899999998</v>
      </c>
      <c r="AA216" s="86">
        <v>1143764</v>
      </c>
      <c r="AB216" s="87">
        <f t="shared" si="58"/>
        <v>9.9400000000000002E-2</v>
      </c>
      <c r="AC216" s="84">
        <f t="shared" si="73"/>
        <v>0</v>
      </c>
      <c r="AD216" s="88">
        <f t="shared" si="59"/>
        <v>0</v>
      </c>
      <c r="AE216" s="89">
        <f t="shared" si="74"/>
        <v>1579321.9899999998</v>
      </c>
      <c r="AF216" s="99">
        <v>639922</v>
      </c>
      <c r="AG216" s="88">
        <f t="shared" si="75"/>
        <v>639922</v>
      </c>
      <c r="AH216" s="91">
        <v>1994887.26</v>
      </c>
      <c r="AI216" s="92">
        <f t="shared" si="76"/>
        <v>2219243.9900000002</v>
      </c>
      <c r="AJ216" s="93">
        <f t="shared" si="60"/>
        <v>3363007.99</v>
      </c>
      <c r="AK216" s="94"/>
      <c r="AL216" s="97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</row>
    <row r="217" spans="1:60" s="100" customFormat="1" ht="12.75" x14ac:dyDescent="0.2">
      <c r="A217" s="157">
        <v>509</v>
      </c>
      <c r="B217" s="158" t="s">
        <v>285</v>
      </c>
      <c r="C217" s="158" t="b">
        <f t="shared" si="61"/>
        <v>1</v>
      </c>
      <c r="D217" s="101">
        <v>509</v>
      </c>
      <c r="E217" s="98" t="s">
        <v>285</v>
      </c>
      <c r="F217" s="81">
        <v>72.986599999999996</v>
      </c>
      <c r="G217" s="82">
        <v>73.362700000000004</v>
      </c>
      <c r="H217" s="82">
        <f t="shared" si="62"/>
        <v>73.362700000000004</v>
      </c>
      <c r="I217" s="83">
        <f t="shared" si="63"/>
        <v>277799.59999999998</v>
      </c>
      <c r="J217" s="83">
        <v>54.203299999999999</v>
      </c>
      <c r="K217" s="83">
        <v>57.215900000000005</v>
      </c>
      <c r="L217" s="83">
        <f t="shared" si="64"/>
        <v>57.215900000000005</v>
      </c>
      <c r="M217" s="83">
        <f t="shared" si="65"/>
        <v>108328.01</v>
      </c>
      <c r="N217" s="83">
        <v>25.316199999999998</v>
      </c>
      <c r="O217" s="83">
        <v>27.835500000000003</v>
      </c>
      <c r="P217" s="83">
        <f t="shared" si="66"/>
        <v>27.835500000000003</v>
      </c>
      <c r="Q217" s="84">
        <f t="shared" si="67"/>
        <v>56703.98</v>
      </c>
      <c r="R217" s="84">
        <v>0</v>
      </c>
      <c r="S217" s="83">
        <v>0</v>
      </c>
      <c r="T217" s="83">
        <f t="shared" si="68"/>
        <v>0</v>
      </c>
      <c r="U217" s="83">
        <f t="shared" si="69"/>
        <v>0</v>
      </c>
      <c r="V217" s="83">
        <v>0</v>
      </c>
      <c r="W217" s="83">
        <v>0</v>
      </c>
      <c r="X217" s="83">
        <f t="shared" si="70"/>
        <v>0</v>
      </c>
      <c r="Y217" s="84">
        <f t="shared" si="71"/>
        <v>0</v>
      </c>
      <c r="Z217" s="85">
        <f t="shared" si="72"/>
        <v>442831.58999999997</v>
      </c>
      <c r="AA217" s="86">
        <v>87771</v>
      </c>
      <c r="AB217" s="87">
        <f t="shared" si="58"/>
        <v>0.77990000000000004</v>
      </c>
      <c r="AC217" s="84">
        <f t="shared" si="73"/>
        <v>34329.54</v>
      </c>
      <c r="AD217" s="88">
        <f t="shared" si="59"/>
        <v>30566.907623910243</v>
      </c>
      <c r="AE217" s="89">
        <f t="shared" si="74"/>
        <v>385627.4976239102</v>
      </c>
      <c r="AF217" s="99">
        <v>489246</v>
      </c>
      <c r="AG217" s="88">
        <f t="shared" si="75"/>
        <v>489246</v>
      </c>
      <c r="AH217" s="91">
        <v>745232.15</v>
      </c>
      <c r="AI217" s="92">
        <f t="shared" si="76"/>
        <v>874873.5</v>
      </c>
      <c r="AJ217" s="93">
        <f t="shared" si="60"/>
        <v>962644.5</v>
      </c>
      <c r="AK217" s="94"/>
      <c r="AL217" s="97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</row>
    <row r="218" spans="1:60" s="100" customFormat="1" ht="12.75" x14ac:dyDescent="0.2">
      <c r="A218" s="157">
        <v>511</v>
      </c>
      <c r="B218" s="158" t="s">
        <v>286</v>
      </c>
      <c r="C218" s="158" t="b">
        <f t="shared" si="61"/>
        <v>1</v>
      </c>
      <c r="D218" s="101">
        <v>511</v>
      </c>
      <c r="E218" s="98" t="s">
        <v>286</v>
      </c>
      <c r="F218" s="81">
        <v>1231.3269</v>
      </c>
      <c r="G218" s="82">
        <v>1127.3303000000001</v>
      </c>
      <c r="H218" s="82">
        <f t="shared" si="62"/>
        <v>1231.3269</v>
      </c>
      <c r="I218" s="83">
        <f t="shared" si="63"/>
        <v>4662616.32</v>
      </c>
      <c r="J218" s="83">
        <v>45.411099999999998</v>
      </c>
      <c r="K218" s="83">
        <v>21.826799999999999</v>
      </c>
      <c r="L218" s="83">
        <f t="shared" si="64"/>
        <v>45.411099999999998</v>
      </c>
      <c r="M218" s="83">
        <f t="shared" si="65"/>
        <v>85977.74</v>
      </c>
      <c r="N218" s="83">
        <v>157.82210000000001</v>
      </c>
      <c r="O218" s="83">
        <v>153.68559999999999</v>
      </c>
      <c r="P218" s="83">
        <f t="shared" si="66"/>
        <v>157.82210000000001</v>
      </c>
      <c r="Q218" s="84">
        <f t="shared" si="67"/>
        <v>321500.98</v>
      </c>
      <c r="R218" s="84">
        <v>10.3833</v>
      </c>
      <c r="S218" s="83">
        <v>11.2356</v>
      </c>
      <c r="T218" s="83">
        <f t="shared" si="68"/>
        <v>11.2356</v>
      </c>
      <c r="U218" s="83">
        <f t="shared" si="69"/>
        <v>8324.1200000000008</v>
      </c>
      <c r="V218" s="83">
        <v>10.3444</v>
      </c>
      <c r="W218" s="83">
        <v>21.919599999999999</v>
      </c>
      <c r="X218" s="83">
        <f t="shared" si="70"/>
        <v>21.919599999999999</v>
      </c>
      <c r="Y218" s="84">
        <f t="shared" si="71"/>
        <v>16239.57</v>
      </c>
      <c r="Z218" s="85">
        <f t="shared" si="72"/>
        <v>5094658.7300000014</v>
      </c>
      <c r="AA218" s="86">
        <v>2829553</v>
      </c>
      <c r="AB218" s="87">
        <f t="shared" si="58"/>
        <v>3.6900000000000002E-2</v>
      </c>
      <c r="AC218" s="84">
        <f t="shared" si="73"/>
        <v>0</v>
      </c>
      <c r="AD218" s="88">
        <f t="shared" si="59"/>
        <v>0</v>
      </c>
      <c r="AE218" s="89">
        <f t="shared" si="74"/>
        <v>2265105.7300000014</v>
      </c>
      <c r="AF218" s="99">
        <v>0</v>
      </c>
      <c r="AG218" s="88">
        <f t="shared" si="75"/>
        <v>0</v>
      </c>
      <c r="AH218" s="91">
        <v>1737737.37</v>
      </c>
      <c r="AI218" s="92">
        <f t="shared" si="76"/>
        <v>2265105.73</v>
      </c>
      <c r="AJ218" s="93">
        <f t="shared" si="60"/>
        <v>5094658.7300000004</v>
      </c>
      <c r="AK218" s="94"/>
      <c r="AL218" s="97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</row>
    <row r="219" spans="1:60" s="100" customFormat="1" ht="12.75" x14ac:dyDescent="0.2">
      <c r="A219" s="157">
        <v>512</v>
      </c>
      <c r="B219" s="159" t="s">
        <v>287</v>
      </c>
      <c r="C219" s="160" t="b">
        <f t="shared" si="61"/>
        <v>1</v>
      </c>
      <c r="D219" s="101">
        <v>512</v>
      </c>
      <c r="E219" s="98" t="s">
        <v>287</v>
      </c>
      <c r="F219" s="81">
        <v>62.616199999999999</v>
      </c>
      <c r="G219" s="82">
        <v>55.654899999999998</v>
      </c>
      <c r="H219" s="82">
        <f t="shared" si="62"/>
        <v>62.616199999999999</v>
      </c>
      <c r="I219" s="83">
        <f t="shared" si="63"/>
        <v>237106.26</v>
      </c>
      <c r="J219" s="83">
        <v>16.689799999999998</v>
      </c>
      <c r="K219" s="83">
        <v>7</v>
      </c>
      <c r="L219" s="83">
        <f t="shared" si="64"/>
        <v>16.689799999999998</v>
      </c>
      <c r="M219" s="83">
        <f t="shared" si="65"/>
        <v>31599.13</v>
      </c>
      <c r="N219" s="83">
        <v>7</v>
      </c>
      <c r="O219" s="83">
        <v>11</v>
      </c>
      <c r="P219" s="83">
        <f t="shared" si="66"/>
        <v>11</v>
      </c>
      <c r="Q219" s="84">
        <f t="shared" si="67"/>
        <v>22408.21</v>
      </c>
      <c r="R219" s="84">
        <v>2</v>
      </c>
      <c r="S219" s="83">
        <v>0</v>
      </c>
      <c r="T219" s="83">
        <f t="shared" si="68"/>
        <v>2</v>
      </c>
      <c r="U219" s="83">
        <f t="shared" si="69"/>
        <v>1481.74</v>
      </c>
      <c r="V219" s="83">
        <v>1</v>
      </c>
      <c r="W219" s="83">
        <v>1</v>
      </c>
      <c r="X219" s="83">
        <f t="shared" si="70"/>
        <v>1</v>
      </c>
      <c r="Y219" s="84">
        <f t="shared" si="71"/>
        <v>740.87</v>
      </c>
      <c r="Z219" s="85">
        <f t="shared" si="72"/>
        <v>293336.21000000002</v>
      </c>
      <c r="AA219" s="86">
        <v>302615</v>
      </c>
      <c r="AB219" s="87">
        <f t="shared" si="58"/>
        <v>0.26650000000000001</v>
      </c>
      <c r="AC219" s="84">
        <f t="shared" si="73"/>
        <v>0</v>
      </c>
      <c r="AD219" s="88">
        <f t="shared" si="59"/>
        <v>0</v>
      </c>
      <c r="AE219" s="89">
        <f t="shared" si="74"/>
        <v>0</v>
      </c>
      <c r="AF219" s="99">
        <v>0</v>
      </c>
      <c r="AG219" s="88">
        <f t="shared" si="75"/>
        <v>0</v>
      </c>
      <c r="AH219" s="91">
        <v>0</v>
      </c>
      <c r="AI219" s="92">
        <f t="shared" si="76"/>
        <v>0</v>
      </c>
      <c r="AJ219" s="93">
        <f t="shared" si="60"/>
        <v>302615</v>
      </c>
      <c r="AK219" s="94"/>
      <c r="AL219" s="97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</row>
    <row r="220" spans="1:60" s="100" customFormat="1" ht="12.75" x14ac:dyDescent="0.2">
      <c r="A220" s="157">
        <v>513</v>
      </c>
      <c r="B220" s="158" t="s">
        <v>288</v>
      </c>
      <c r="C220" s="158" t="b">
        <f t="shared" si="61"/>
        <v>1</v>
      </c>
      <c r="D220" s="101">
        <v>513</v>
      </c>
      <c r="E220" s="98" t="s">
        <v>288</v>
      </c>
      <c r="F220" s="81">
        <v>78.261200000000002</v>
      </c>
      <c r="G220" s="82">
        <v>73.329000000000008</v>
      </c>
      <c r="H220" s="82">
        <f t="shared" si="62"/>
        <v>78.261200000000002</v>
      </c>
      <c r="I220" s="83">
        <f t="shared" si="63"/>
        <v>296348.56</v>
      </c>
      <c r="J220" s="83">
        <v>32.5946</v>
      </c>
      <c r="K220" s="83">
        <v>20.944400000000002</v>
      </c>
      <c r="L220" s="83">
        <f t="shared" si="64"/>
        <v>32.5946</v>
      </c>
      <c r="M220" s="83">
        <f t="shared" si="65"/>
        <v>61712.01</v>
      </c>
      <c r="N220" s="83">
        <v>10.761199999999999</v>
      </c>
      <c r="O220" s="83">
        <v>9.6221999999999994</v>
      </c>
      <c r="P220" s="83">
        <f t="shared" si="66"/>
        <v>10.761199999999999</v>
      </c>
      <c r="Q220" s="84">
        <f t="shared" si="67"/>
        <v>21921.75</v>
      </c>
      <c r="R220" s="84">
        <v>0</v>
      </c>
      <c r="S220" s="83">
        <v>0</v>
      </c>
      <c r="T220" s="83">
        <f t="shared" si="68"/>
        <v>0</v>
      </c>
      <c r="U220" s="83">
        <f t="shared" si="69"/>
        <v>0</v>
      </c>
      <c r="V220" s="83">
        <v>1</v>
      </c>
      <c r="W220" s="83">
        <v>0</v>
      </c>
      <c r="X220" s="83">
        <f t="shared" si="70"/>
        <v>1</v>
      </c>
      <c r="Y220" s="84">
        <f t="shared" si="71"/>
        <v>740.87</v>
      </c>
      <c r="Z220" s="85">
        <f t="shared" si="72"/>
        <v>380723.19</v>
      </c>
      <c r="AA220" s="86">
        <v>111072</v>
      </c>
      <c r="AB220" s="87">
        <f t="shared" si="58"/>
        <v>0.41649999999999998</v>
      </c>
      <c r="AC220" s="84">
        <f t="shared" si="73"/>
        <v>16969.560000000001</v>
      </c>
      <c r="AD220" s="88">
        <f t="shared" si="59"/>
        <v>15109.63948070386</v>
      </c>
      <c r="AE220" s="89">
        <f t="shared" si="74"/>
        <v>284760.82948070386</v>
      </c>
      <c r="AF220" s="99">
        <v>398234</v>
      </c>
      <c r="AG220" s="88">
        <f t="shared" si="75"/>
        <v>398234</v>
      </c>
      <c r="AH220" s="91">
        <v>589565.87</v>
      </c>
      <c r="AI220" s="92">
        <f t="shared" si="76"/>
        <v>682994.83</v>
      </c>
      <c r="AJ220" s="93">
        <f t="shared" si="60"/>
        <v>794066.83</v>
      </c>
      <c r="AK220" s="94"/>
      <c r="AL220" s="97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</row>
    <row r="221" spans="1:60" s="100" customFormat="1" ht="12.75" x14ac:dyDescent="0.2">
      <c r="A221" s="157">
        <v>514</v>
      </c>
      <c r="B221" s="158" t="s">
        <v>289</v>
      </c>
      <c r="C221" s="158" t="b">
        <f t="shared" si="61"/>
        <v>1</v>
      </c>
      <c r="D221" s="101">
        <v>514</v>
      </c>
      <c r="E221" s="98" t="s">
        <v>289</v>
      </c>
      <c r="F221" s="81">
        <v>0</v>
      </c>
      <c r="G221" s="82">
        <v>0</v>
      </c>
      <c r="H221" s="82">
        <f t="shared" si="62"/>
        <v>0</v>
      </c>
      <c r="I221" s="83">
        <f t="shared" si="63"/>
        <v>0</v>
      </c>
      <c r="J221" s="83">
        <v>0</v>
      </c>
      <c r="K221" s="83">
        <v>0</v>
      </c>
      <c r="L221" s="83">
        <f t="shared" si="64"/>
        <v>0</v>
      </c>
      <c r="M221" s="83">
        <f t="shared" si="65"/>
        <v>0</v>
      </c>
      <c r="N221" s="83">
        <v>0</v>
      </c>
      <c r="O221" s="83">
        <v>0</v>
      </c>
      <c r="P221" s="83">
        <f t="shared" si="66"/>
        <v>0</v>
      </c>
      <c r="Q221" s="84">
        <f t="shared" si="67"/>
        <v>0</v>
      </c>
      <c r="R221" s="84">
        <v>0</v>
      </c>
      <c r="S221" s="83">
        <v>0</v>
      </c>
      <c r="T221" s="83">
        <f t="shared" si="68"/>
        <v>0</v>
      </c>
      <c r="U221" s="83">
        <f t="shared" si="69"/>
        <v>0</v>
      </c>
      <c r="V221" s="83">
        <v>0</v>
      </c>
      <c r="W221" s="83">
        <v>0</v>
      </c>
      <c r="X221" s="83">
        <f t="shared" si="70"/>
        <v>0</v>
      </c>
      <c r="Y221" s="84">
        <f t="shared" si="71"/>
        <v>0</v>
      </c>
      <c r="Z221" s="85">
        <f t="shared" si="72"/>
        <v>0</v>
      </c>
      <c r="AA221" s="86">
        <v>26594</v>
      </c>
      <c r="AB221" s="87">
        <f t="shared" si="58"/>
        <v>0</v>
      </c>
      <c r="AC221" s="84">
        <f t="shared" si="73"/>
        <v>0</v>
      </c>
      <c r="AD221" s="88">
        <f t="shared" si="59"/>
        <v>0</v>
      </c>
      <c r="AE221" s="89">
        <f t="shared" si="74"/>
        <v>0</v>
      </c>
      <c r="AF221" s="99">
        <v>0</v>
      </c>
      <c r="AG221" s="88">
        <f t="shared" si="75"/>
        <v>0</v>
      </c>
      <c r="AH221" s="91">
        <v>0</v>
      </c>
      <c r="AI221" s="92">
        <f t="shared" si="76"/>
        <v>0</v>
      </c>
      <c r="AJ221" s="93">
        <f t="shared" si="60"/>
        <v>26594</v>
      </c>
      <c r="AK221" s="94"/>
      <c r="AL221" s="97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</row>
    <row r="222" spans="1:60" s="100" customFormat="1" ht="12.75" x14ac:dyDescent="0.2">
      <c r="A222" s="157">
        <v>515</v>
      </c>
      <c r="B222" s="158" t="s">
        <v>290</v>
      </c>
      <c r="C222" s="158" t="b">
        <f t="shared" si="61"/>
        <v>1</v>
      </c>
      <c r="D222" s="101">
        <v>515</v>
      </c>
      <c r="E222" s="98" t="s">
        <v>290</v>
      </c>
      <c r="F222" s="81">
        <v>375.34730000000002</v>
      </c>
      <c r="G222" s="82">
        <v>360.7647</v>
      </c>
      <c r="H222" s="82">
        <f t="shared" si="62"/>
        <v>375.34730000000002</v>
      </c>
      <c r="I222" s="83">
        <f t="shared" si="63"/>
        <v>1421312.61</v>
      </c>
      <c r="J222" s="83">
        <v>76.5685</v>
      </c>
      <c r="K222" s="83">
        <v>94.2423</v>
      </c>
      <c r="L222" s="83">
        <f t="shared" si="64"/>
        <v>94.2423</v>
      </c>
      <c r="M222" s="83">
        <f t="shared" si="65"/>
        <v>178430.83</v>
      </c>
      <c r="N222" s="83">
        <v>47.563699999999997</v>
      </c>
      <c r="O222" s="83">
        <v>53.487900000000003</v>
      </c>
      <c r="P222" s="83">
        <f t="shared" si="66"/>
        <v>53.487900000000003</v>
      </c>
      <c r="Q222" s="84">
        <f t="shared" si="67"/>
        <v>108960.74</v>
      </c>
      <c r="R222" s="84">
        <v>0</v>
      </c>
      <c r="S222" s="83">
        <v>0</v>
      </c>
      <c r="T222" s="83">
        <f t="shared" si="68"/>
        <v>0</v>
      </c>
      <c r="U222" s="83">
        <f t="shared" si="69"/>
        <v>0</v>
      </c>
      <c r="V222" s="83">
        <v>3</v>
      </c>
      <c r="W222" s="83">
        <v>4</v>
      </c>
      <c r="X222" s="83">
        <f t="shared" si="70"/>
        <v>4</v>
      </c>
      <c r="Y222" s="84">
        <f t="shared" si="71"/>
        <v>2963.48</v>
      </c>
      <c r="Z222" s="85">
        <f t="shared" si="72"/>
        <v>1711667.6600000001</v>
      </c>
      <c r="AA222" s="86">
        <v>2688500</v>
      </c>
      <c r="AB222" s="87">
        <f t="shared" si="58"/>
        <v>0.25109999999999999</v>
      </c>
      <c r="AC222" s="84">
        <f t="shared" si="73"/>
        <v>0</v>
      </c>
      <c r="AD222" s="88">
        <f t="shared" si="59"/>
        <v>0</v>
      </c>
      <c r="AE222" s="89">
        <f t="shared" si="74"/>
        <v>0</v>
      </c>
      <c r="AF222" s="99">
        <v>18441</v>
      </c>
      <c r="AG222" s="88">
        <f t="shared" si="75"/>
        <v>0</v>
      </c>
      <c r="AH222" s="91">
        <v>0</v>
      </c>
      <c r="AI222" s="92">
        <f t="shared" si="76"/>
        <v>0</v>
      </c>
      <c r="AJ222" s="93">
        <f t="shared" si="60"/>
        <v>2688500</v>
      </c>
      <c r="AK222" s="94"/>
      <c r="AL222" s="97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</row>
    <row r="223" spans="1:60" s="100" customFormat="1" ht="12.75" x14ac:dyDescent="0.2">
      <c r="A223" s="157">
        <v>519</v>
      </c>
      <c r="B223" s="158" t="s">
        <v>291</v>
      </c>
      <c r="C223" s="158" t="b">
        <f t="shared" si="61"/>
        <v>1</v>
      </c>
      <c r="D223" s="101">
        <v>519</v>
      </c>
      <c r="E223" s="98" t="s">
        <v>291</v>
      </c>
      <c r="F223" s="81">
        <v>118.92619999999999</v>
      </c>
      <c r="G223" s="82">
        <v>108.7085</v>
      </c>
      <c r="H223" s="82">
        <f t="shared" si="62"/>
        <v>118.92619999999999</v>
      </c>
      <c r="I223" s="83">
        <f t="shared" si="63"/>
        <v>450333.08</v>
      </c>
      <c r="J223" s="83">
        <v>22.3428</v>
      </c>
      <c r="K223" s="83">
        <v>12.5222</v>
      </c>
      <c r="L223" s="83">
        <f t="shared" si="64"/>
        <v>22.3428</v>
      </c>
      <c r="M223" s="83">
        <f t="shared" si="65"/>
        <v>42302.07</v>
      </c>
      <c r="N223" s="83">
        <v>13</v>
      </c>
      <c r="O223" s="83">
        <v>12</v>
      </c>
      <c r="P223" s="83">
        <f t="shared" si="66"/>
        <v>13</v>
      </c>
      <c r="Q223" s="84">
        <f t="shared" si="67"/>
        <v>26482.43</v>
      </c>
      <c r="R223" s="84">
        <v>1</v>
      </c>
      <c r="S223" s="83">
        <v>1</v>
      </c>
      <c r="T223" s="83">
        <f t="shared" si="68"/>
        <v>1</v>
      </c>
      <c r="U223" s="83">
        <f t="shared" si="69"/>
        <v>740.87</v>
      </c>
      <c r="V223" s="83">
        <v>2</v>
      </c>
      <c r="W223" s="83">
        <v>1</v>
      </c>
      <c r="X223" s="83">
        <f t="shared" si="70"/>
        <v>2</v>
      </c>
      <c r="Y223" s="84">
        <f t="shared" si="71"/>
        <v>1481.74</v>
      </c>
      <c r="Z223" s="85">
        <f t="shared" si="72"/>
        <v>521340.19</v>
      </c>
      <c r="AA223" s="86">
        <v>159820</v>
      </c>
      <c r="AB223" s="87">
        <f t="shared" si="58"/>
        <v>0.18790000000000001</v>
      </c>
      <c r="AC223" s="84">
        <f t="shared" si="73"/>
        <v>5247.77</v>
      </c>
      <c r="AD223" s="88">
        <f t="shared" si="59"/>
        <v>4672.5968603577994</v>
      </c>
      <c r="AE223" s="89">
        <f t="shared" si="74"/>
        <v>366192.7868603578</v>
      </c>
      <c r="AF223" s="99">
        <v>68004</v>
      </c>
      <c r="AG223" s="88">
        <f t="shared" si="75"/>
        <v>68004</v>
      </c>
      <c r="AH223" s="91">
        <v>355787.54</v>
      </c>
      <c r="AI223" s="92">
        <f t="shared" si="76"/>
        <v>434196.79</v>
      </c>
      <c r="AJ223" s="93">
        <f t="shared" si="60"/>
        <v>594016.79</v>
      </c>
      <c r="AK223" s="94"/>
      <c r="AL223" s="97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</row>
    <row r="224" spans="1:60" s="100" customFormat="1" ht="12.75" x14ac:dyDescent="0.2">
      <c r="A224" s="157">
        <v>521</v>
      </c>
      <c r="B224" s="158" t="s">
        <v>292</v>
      </c>
      <c r="C224" s="158" t="b">
        <f t="shared" si="61"/>
        <v>1</v>
      </c>
      <c r="D224" s="101">
        <v>521</v>
      </c>
      <c r="E224" s="98" t="s">
        <v>292</v>
      </c>
      <c r="F224" s="81">
        <v>260.26660000000004</v>
      </c>
      <c r="G224" s="82">
        <v>252.8005</v>
      </c>
      <c r="H224" s="82">
        <f t="shared" si="62"/>
        <v>260.26660000000004</v>
      </c>
      <c r="I224" s="83">
        <f t="shared" si="63"/>
        <v>985541.12</v>
      </c>
      <c r="J224" s="83">
        <v>62.043900000000001</v>
      </c>
      <c r="K224" s="83">
        <v>40.587800000000001</v>
      </c>
      <c r="L224" s="83">
        <f t="shared" si="64"/>
        <v>62.043900000000001</v>
      </c>
      <c r="M224" s="83">
        <f t="shared" si="65"/>
        <v>117468.96</v>
      </c>
      <c r="N224" s="83">
        <v>33.798100000000005</v>
      </c>
      <c r="O224" s="83">
        <v>33.965699999999998</v>
      </c>
      <c r="P224" s="83">
        <f t="shared" si="66"/>
        <v>33.965699999999998</v>
      </c>
      <c r="Q224" s="84">
        <f t="shared" si="67"/>
        <v>69191.87</v>
      </c>
      <c r="R224" s="84">
        <v>1</v>
      </c>
      <c r="S224" s="83">
        <v>1</v>
      </c>
      <c r="T224" s="83">
        <f t="shared" si="68"/>
        <v>1</v>
      </c>
      <c r="U224" s="83">
        <f t="shared" si="69"/>
        <v>740.87</v>
      </c>
      <c r="V224" s="83">
        <v>7.6222000000000003</v>
      </c>
      <c r="W224" s="83">
        <v>7.6115000000000004</v>
      </c>
      <c r="X224" s="83">
        <f t="shared" si="70"/>
        <v>7.6222000000000003</v>
      </c>
      <c r="Y224" s="84">
        <f t="shared" si="71"/>
        <v>5647.06</v>
      </c>
      <c r="Z224" s="85">
        <f t="shared" si="72"/>
        <v>1178589.8800000004</v>
      </c>
      <c r="AA224" s="86">
        <v>588357</v>
      </c>
      <c r="AB224" s="87">
        <f t="shared" si="58"/>
        <v>0.2384</v>
      </c>
      <c r="AC224" s="84">
        <f t="shared" si="73"/>
        <v>18489.080000000002</v>
      </c>
      <c r="AD224" s="88">
        <f t="shared" si="59"/>
        <v>16462.615007689776</v>
      </c>
      <c r="AE224" s="89">
        <f t="shared" si="74"/>
        <v>606695.49500769016</v>
      </c>
      <c r="AF224" s="99">
        <v>0</v>
      </c>
      <c r="AG224" s="88">
        <f t="shared" si="75"/>
        <v>0</v>
      </c>
      <c r="AH224" s="91">
        <v>497944.18</v>
      </c>
      <c r="AI224" s="92">
        <f t="shared" si="76"/>
        <v>606695.5</v>
      </c>
      <c r="AJ224" s="93">
        <f t="shared" si="60"/>
        <v>1195052.5</v>
      </c>
      <c r="AK224" s="94"/>
      <c r="AL224" s="97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</row>
    <row r="225" spans="1:60" s="100" customFormat="1" ht="12.75" x14ac:dyDescent="0.2">
      <c r="A225" s="157">
        <v>523</v>
      </c>
      <c r="B225" s="158" t="s">
        <v>293</v>
      </c>
      <c r="C225" s="158" t="b">
        <f t="shared" si="61"/>
        <v>1</v>
      </c>
      <c r="D225" s="101">
        <v>523</v>
      </c>
      <c r="E225" s="98" t="s">
        <v>293</v>
      </c>
      <c r="F225" s="81">
        <v>813.37350000000004</v>
      </c>
      <c r="G225" s="82">
        <v>813.95499999999993</v>
      </c>
      <c r="H225" s="82">
        <f t="shared" si="62"/>
        <v>813.95499999999993</v>
      </c>
      <c r="I225" s="83">
        <f t="shared" si="63"/>
        <v>3082170.84</v>
      </c>
      <c r="J225" s="83">
        <v>316.66879999999998</v>
      </c>
      <c r="K225" s="83">
        <v>231.07219999999998</v>
      </c>
      <c r="L225" s="83">
        <f t="shared" si="64"/>
        <v>316.66879999999998</v>
      </c>
      <c r="M225" s="83">
        <f t="shared" si="65"/>
        <v>599555.37</v>
      </c>
      <c r="N225" s="83">
        <v>147.7569</v>
      </c>
      <c r="O225" s="83">
        <v>145.89920000000001</v>
      </c>
      <c r="P225" s="83">
        <f t="shared" si="66"/>
        <v>147.7569</v>
      </c>
      <c r="Q225" s="84">
        <f t="shared" si="67"/>
        <v>300997.06</v>
      </c>
      <c r="R225" s="84">
        <v>9.9453999999999994</v>
      </c>
      <c r="S225" s="83">
        <v>10.662800000000001</v>
      </c>
      <c r="T225" s="83">
        <f t="shared" si="68"/>
        <v>10.662800000000001</v>
      </c>
      <c r="U225" s="83">
        <f t="shared" si="69"/>
        <v>7899.75</v>
      </c>
      <c r="V225" s="83">
        <v>14</v>
      </c>
      <c r="W225" s="83">
        <v>23.772300000000001</v>
      </c>
      <c r="X225" s="83">
        <f t="shared" si="70"/>
        <v>23.772300000000001</v>
      </c>
      <c r="Y225" s="84">
        <f t="shared" si="71"/>
        <v>17612.18</v>
      </c>
      <c r="Z225" s="85">
        <f t="shared" si="72"/>
        <v>4008235.2</v>
      </c>
      <c r="AA225" s="86">
        <v>1133953</v>
      </c>
      <c r="AB225" s="87">
        <f t="shared" si="58"/>
        <v>0.38900000000000001</v>
      </c>
      <c r="AC225" s="84">
        <f t="shared" si="73"/>
        <v>153980.20000000001</v>
      </c>
      <c r="AD225" s="88">
        <f t="shared" si="59"/>
        <v>137103.45519663894</v>
      </c>
      <c r="AE225" s="89">
        <f t="shared" si="74"/>
        <v>3011385.6551966392</v>
      </c>
      <c r="AF225" s="99">
        <v>2769932</v>
      </c>
      <c r="AG225" s="88">
        <f t="shared" si="75"/>
        <v>2769932</v>
      </c>
      <c r="AH225" s="91">
        <v>5156699.8600000003</v>
      </c>
      <c r="AI225" s="92">
        <f t="shared" si="76"/>
        <v>5781317.6600000001</v>
      </c>
      <c r="AJ225" s="93">
        <f t="shared" si="60"/>
        <v>6915270.6600000001</v>
      </c>
      <c r="AK225" s="94"/>
      <c r="AL225" s="97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</row>
    <row r="226" spans="1:60" s="100" customFormat="1" ht="12.75" x14ac:dyDescent="0.2">
      <c r="A226" s="157">
        <v>525</v>
      </c>
      <c r="B226" s="158" t="s">
        <v>294</v>
      </c>
      <c r="C226" s="158" t="b">
        <f t="shared" si="61"/>
        <v>1</v>
      </c>
      <c r="D226" s="101">
        <v>525</v>
      </c>
      <c r="E226" s="98" t="s">
        <v>294</v>
      </c>
      <c r="F226" s="81">
        <v>290.94569999999999</v>
      </c>
      <c r="G226" s="82">
        <v>277.82810000000001</v>
      </c>
      <c r="H226" s="82">
        <f t="shared" si="62"/>
        <v>290.94569999999999</v>
      </c>
      <c r="I226" s="83">
        <f t="shared" si="63"/>
        <v>1101712.44</v>
      </c>
      <c r="J226" s="83">
        <v>146.8587</v>
      </c>
      <c r="K226" s="83">
        <v>125.3866</v>
      </c>
      <c r="L226" s="83">
        <f t="shared" si="64"/>
        <v>146.8587</v>
      </c>
      <c r="M226" s="83">
        <f t="shared" si="65"/>
        <v>278050.51</v>
      </c>
      <c r="N226" s="83">
        <v>60.975699999999996</v>
      </c>
      <c r="O226" s="83">
        <v>63.315199999999997</v>
      </c>
      <c r="P226" s="83">
        <f t="shared" si="66"/>
        <v>63.315199999999997</v>
      </c>
      <c r="Q226" s="84">
        <f t="shared" si="67"/>
        <v>128980.03</v>
      </c>
      <c r="R226" s="84">
        <v>0</v>
      </c>
      <c r="S226" s="83">
        <v>0.87309999999999999</v>
      </c>
      <c r="T226" s="83">
        <f t="shared" si="68"/>
        <v>0.87309999999999999</v>
      </c>
      <c r="U226" s="83">
        <f t="shared" si="69"/>
        <v>646.85</v>
      </c>
      <c r="V226" s="83">
        <v>7</v>
      </c>
      <c r="W226" s="83">
        <v>2.4729000000000001</v>
      </c>
      <c r="X226" s="83">
        <f t="shared" si="70"/>
        <v>7</v>
      </c>
      <c r="Y226" s="84">
        <f t="shared" si="71"/>
        <v>5186.09</v>
      </c>
      <c r="Z226" s="85">
        <f t="shared" si="72"/>
        <v>1514575.9200000002</v>
      </c>
      <c r="AA226" s="86">
        <v>709095</v>
      </c>
      <c r="AB226" s="87">
        <f t="shared" si="58"/>
        <v>0.50480000000000003</v>
      </c>
      <c r="AC226" s="84">
        <f t="shared" si="73"/>
        <v>88115.22</v>
      </c>
      <c r="AD226" s="88">
        <f t="shared" si="59"/>
        <v>78457.497245827602</v>
      </c>
      <c r="AE226" s="89">
        <f t="shared" si="74"/>
        <v>883938.41724582773</v>
      </c>
      <c r="AF226" s="99">
        <v>111214</v>
      </c>
      <c r="AG226" s="88">
        <f t="shared" si="75"/>
        <v>111214</v>
      </c>
      <c r="AH226" s="91">
        <v>752343.78</v>
      </c>
      <c r="AI226" s="92">
        <f t="shared" si="76"/>
        <v>995152.42</v>
      </c>
      <c r="AJ226" s="93">
        <f t="shared" si="60"/>
        <v>1704247.42</v>
      </c>
      <c r="AK226" s="94"/>
      <c r="AL226" s="97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</row>
    <row r="227" spans="1:60" s="100" customFormat="1" ht="12.75" x14ac:dyDescent="0.2">
      <c r="A227" s="157">
        <v>527</v>
      </c>
      <c r="B227" s="158" t="s">
        <v>295</v>
      </c>
      <c r="C227" s="158" t="b">
        <f t="shared" si="61"/>
        <v>1</v>
      </c>
      <c r="D227" s="101">
        <v>527</v>
      </c>
      <c r="E227" s="98" t="s">
        <v>295</v>
      </c>
      <c r="F227" s="81">
        <v>140.1567</v>
      </c>
      <c r="G227" s="82">
        <v>123.20569999999999</v>
      </c>
      <c r="H227" s="82">
        <f t="shared" si="62"/>
        <v>140.1567</v>
      </c>
      <c r="I227" s="83">
        <f t="shared" si="63"/>
        <v>530725.77</v>
      </c>
      <c r="J227" s="83">
        <v>19.795100000000001</v>
      </c>
      <c r="K227" s="83">
        <v>24.4375</v>
      </c>
      <c r="L227" s="83">
        <f t="shared" si="64"/>
        <v>24.4375</v>
      </c>
      <c r="M227" s="83">
        <f t="shared" si="65"/>
        <v>46268.01</v>
      </c>
      <c r="N227" s="83">
        <v>22</v>
      </c>
      <c r="O227" s="83">
        <v>20</v>
      </c>
      <c r="P227" s="83">
        <f t="shared" si="66"/>
        <v>22</v>
      </c>
      <c r="Q227" s="84">
        <f t="shared" si="67"/>
        <v>44816.42</v>
      </c>
      <c r="R227" s="84">
        <v>0</v>
      </c>
      <c r="S227" s="83">
        <v>0</v>
      </c>
      <c r="T227" s="83">
        <f t="shared" si="68"/>
        <v>0</v>
      </c>
      <c r="U227" s="83">
        <f t="shared" si="69"/>
        <v>0</v>
      </c>
      <c r="V227" s="83">
        <v>2</v>
      </c>
      <c r="W227" s="83">
        <v>3.4830000000000001</v>
      </c>
      <c r="X227" s="83">
        <f t="shared" si="70"/>
        <v>3.4830000000000001</v>
      </c>
      <c r="Y227" s="84">
        <f t="shared" si="71"/>
        <v>2580.4499999999998</v>
      </c>
      <c r="Z227" s="85">
        <f t="shared" si="72"/>
        <v>624390.65</v>
      </c>
      <c r="AA227" s="86">
        <v>291251</v>
      </c>
      <c r="AB227" s="87">
        <f t="shared" si="58"/>
        <v>0.1744</v>
      </c>
      <c r="AC227" s="84">
        <f t="shared" si="73"/>
        <v>5327.38</v>
      </c>
      <c r="AD227" s="88">
        <f t="shared" si="59"/>
        <v>4743.4813381556214</v>
      </c>
      <c r="AE227" s="89">
        <f t="shared" si="74"/>
        <v>337883.13133815565</v>
      </c>
      <c r="AF227" s="99">
        <v>84695</v>
      </c>
      <c r="AG227" s="88">
        <f t="shared" si="75"/>
        <v>84695</v>
      </c>
      <c r="AH227" s="91">
        <v>334760.96000000002</v>
      </c>
      <c r="AI227" s="92">
        <f t="shared" si="76"/>
        <v>422578.13</v>
      </c>
      <c r="AJ227" s="93">
        <f t="shared" si="60"/>
        <v>713829.13</v>
      </c>
      <c r="AK227" s="94"/>
      <c r="AL227" s="97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</row>
    <row r="228" spans="1:60" s="100" customFormat="1" ht="12.75" x14ac:dyDescent="0.2">
      <c r="A228" s="157">
        <v>531</v>
      </c>
      <c r="B228" s="158" t="s">
        <v>296</v>
      </c>
      <c r="C228" s="158" t="b">
        <f t="shared" si="61"/>
        <v>1</v>
      </c>
      <c r="D228" s="101">
        <v>531</v>
      </c>
      <c r="E228" s="98" t="s">
        <v>296</v>
      </c>
      <c r="F228" s="81">
        <v>307.21460000000002</v>
      </c>
      <c r="G228" s="82">
        <v>295.7321</v>
      </c>
      <c r="H228" s="82">
        <f t="shared" si="62"/>
        <v>307.21460000000002</v>
      </c>
      <c r="I228" s="83">
        <f t="shared" si="63"/>
        <v>1163317.24</v>
      </c>
      <c r="J228" s="83">
        <v>98.949000000000012</v>
      </c>
      <c r="K228" s="83">
        <v>88.565299999999993</v>
      </c>
      <c r="L228" s="83">
        <f t="shared" si="64"/>
        <v>98.949000000000012</v>
      </c>
      <c r="M228" s="83">
        <f t="shared" si="65"/>
        <v>187342.12</v>
      </c>
      <c r="N228" s="83">
        <v>33.8279</v>
      </c>
      <c r="O228" s="83">
        <v>39.584099999999999</v>
      </c>
      <c r="P228" s="83">
        <f t="shared" si="66"/>
        <v>39.584099999999999</v>
      </c>
      <c r="Q228" s="84">
        <f t="shared" si="67"/>
        <v>80637.17</v>
      </c>
      <c r="R228" s="84">
        <v>0</v>
      </c>
      <c r="S228" s="83">
        <v>0</v>
      </c>
      <c r="T228" s="83">
        <f t="shared" si="68"/>
        <v>0</v>
      </c>
      <c r="U228" s="83">
        <f t="shared" si="69"/>
        <v>0</v>
      </c>
      <c r="V228" s="83">
        <v>4.4722</v>
      </c>
      <c r="W228" s="83">
        <v>8</v>
      </c>
      <c r="X228" s="83">
        <f t="shared" si="70"/>
        <v>8</v>
      </c>
      <c r="Y228" s="84">
        <f t="shared" si="71"/>
        <v>5926.96</v>
      </c>
      <c r="Z228" s="85">
        <f t="shared" si="72"/>
        <v>1437223.4899999998</v>
      </c>
      <c r="AA228" s="86">
        <v>762463</v>
      </c>
      <c r="AB228" s="87">
        <f t="shared" si="58"/>
        <v>0.3221</v>
      </c>
      <c r="AC228" s="84">
        <f t="shared" si="73"/>
        <v>39839.339999999997</v>
      </c>
      <c r="AD228" s="88">
        <f t="shared" si="59"/>
        <v>35472.815120084684</v>
      </c>
      <c r="AE228" s="89">
        <f t="shared" si="74"/>
        <v>710233.30512008443</v>
      </c>
      <c r="AF228" s="99">
        <v>153102</v>
      </c>
      <c r="AG228" s="88">
        <f t="shared" si="75"/>
        <v>153102</v>
      </c>
      <c r="AH228" s="91">
        <v>706252.59</v>
      </c>
      <c r="AI228" s="92">
        <f t="shared" si="76"/>
        <v>863335.31</v>
      </c>
      <c r="AJ228" s="93">
        <f t="shared" si="60"/>
        <v>1625798.31</v>
      </c>
      <c r="AK228" s="94"/>
      <c r="AL228" s="97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</row>
    <row r="229" spans="1:60" s="100" customFormat="1" ht="12.75" x14ac:dyDescent="0.2">
      <c r="A229" s="157">
        <v>532</v>
      </c>
      <c r="B229" s="158" t="s">
        <v>297</v>
      </c>
      <c r="C229" s="158" t="b">
        <f t="shared" si="61"/>
        <v>1</v>
      </c>
      <c r="D229" s="101">
        <v>532</v>
      </c>
      <c r="E229" s="98" t="s">
        <v>297</v>
      </c>
      <c r="F229" s="81">
        <v>437.39769999999999</v>
      </c>
      <c r="G229" s="82">
        <v>392.05959999999999</v>
      </c>
      <c r="H229" s="82">
        <f t="shared" si="62"/>
        <v>437.39769999999999</v>
      </c>
      <c r="I229" s="83">
        <f t="shared" si="63"/>
        <v>1656276.37</v>
      </c>
      <c r="J229" s="83">
        <v>174.82239999999999</v>
      </c>
      <c r="K229" s="83">
        <v>162.119</v>
      </c>
      <c r="L229" s="83">
        <f t="shared" si="64"/>
        <v>174.82239999999999</v>
      </c>
      <c r="M229" s="83">
        <f t="shared" si="65"/>
        <v>330994.75</v>
      </c>
      <c r="N229" s="83">
        <v>88.761899999999997</v>
      </c>
      <c r="O229" s="83">
        <v>79.297899999999998</v>
      </c>
      <c r="P229" s="83">
        <f t="shared" si="66"/>
        <v>88.761899999999997</v>
      </c>
      <c r="Q229" s="84">
        <f t="shared" si="67"/>
        <v>180817.75</v>
      </c>
      <c r="R229" s="84">
        <v>5.1512000000000002</v>
      </c>
      <c r="S229" s="83">
        <v>2.3807</v>
      </c>
      <c r="T229" s="83">
        <f t="shared" si="68"/>
        <v>5.1512000000000002</v>
      </c>
      <c r="U229" s="83">
        <f t="shared" si="69"/>
        <v>3816.37</v>
      </c>
      <c r="V229" s="83">
        <v>1</v>
      </c>
      <c r="W229" s="83">
        <v>2</v>
      </c>
      <c r="X229" s="83">
        <f t="shared" si="70"/>
        <v>2</v>
      </c>
      <c r="Y229" s="84">
        <f t="shared" si="71"/>
        <v>1481.74</v>
      </c>
      <c r="Z229" s="85">
        <f t="shared" si="72"/>
        <v>2173386.9800000004</v>
      </c>
      <c r="AA229" s="86">
        <v>1090282</v>
      </c>
      <c r="AB229" s="87">
        <f t="shared" si="58"/>
        <v>0.3997</v>
      </c>
      <c r="AC229" s="84">
        <f t="shared" si="73"/>
        <v>87345.64</v>
      </c>
      <c r="AD229" s="88">
        <f t="shared" si="59"/>
        <v>77772.265787171025</v>
      </c>
      <c r="AE229" s="89">
        <f t="shared" si="74"/>
        <v>1160877.2457871714</v>
      </c>
      <c r="AF229" s="99">
        <v>566664</v>
      </c>
      <c r="AG229" s="88">
        <f t="shared" si="75"/>
        <v>566664</v>
      </c>
      <c r="AH229" s="91">
        <v>1344140.17</v>
      </c>
      <c r="AI229" s="92">
        <f t="shared" si="76"/>
        <v>1727541.25</v>
      </c>
      <c r="AJ229" s="93">
        <f t="shared" si="60"/>
        <v>2817823.25</v>
      </c>
      <c r="AK229" s="94"/>
      <c r="AL229" s="97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</row>
    <row r="230" spans="1:60" s="100" customFormat="1" ht="12.75" x14ac:dyDescent="0.2">
      <c r="A230" s="157">
        <v>535</v>
      </c>
      <c r="B230" s="158" t="s">
        <v>298</v>
      </c>
      <c r="C230" s="158" t="b">
        <f t="shared" si="61"/>
        <v>1</v>
      </c>
      <c r="D230" s="101">
        <v>535</v>
      </c>
      <c r="E230" s="98" t="s">
        <v>298</v>
      </c>
      <c r="F230" s="81">
        <v>311.37520000000001</v>
      </c>
      <c r="G230" s="82">
        <v>300.46419999999995</v>
      </c>
      <c r="H230" s="82">
        <f t="shared" si="62"/>
        <v>311.37520000000001</v>
      </c>
      <c r="I230" s="83">
        <f t="shared" si="63"/>
        <v>1179072.01</v>
      </c>
      <c r="J230" s="83">
        <v>131.34479999999999</v>
      </c>
      <c r="K230" s="83">
        <v>109.5496</v>
      </c>
      <c r="L230" s="83">
        <f t="shared" si="64"/>
        <v>131.34479999999999</v>
      </c>
      <c r="M230" s="83">
        <f t="shared" si="65"/>
        <v>248677.74</v>
      </c>
      <c r="N230" s="83">
        <v>60.973000000000006</v>
      </c>
      <c r="O230" s="83">
        <v>61.849699999999999</v>
      </c>
      <c r="P230" s="83">
        <f t="shared" si="66"/>
        <v>61.849699999999999</v>
      </c>
      <c r="Q230" s="84">
        <f t="shared" si="67"/>
        <v>125994.64</v>
      </c>
      <c r="R230" s="84">
        <v>1</v>
      </c>
      <c r="S230" s="83">
        <v>1</v>
      </c>
      <c r="T230" s="83">
        <f t="shared" si="68"/>
        <v>1</v>
      </c>
      <c r="U230" s="83">
        <f t="shared" si="69"/>
        <v>740.87</v>
      </c>
      <c r="V230" s="83">
        <v>8</v>
      </c>
      <c r="W230" s="83">
        <v>4.2907000000000002</v>
      </c>
      <c r="X230" s="83">
        <f t="shared" si="70"/>
        <v>8</v>
      </c>
      <c r="Y230" s="84">
        <f t="shared" si="71"/>
        <v>5926.96</v>
      </c>
      <c r="Z230" s="85">
        <f t="shared" si="72"/>
        <v>1560412.22</v>
      </c>
      <c r="AA230" s="86">
        <v>241228</v>
      </c>
      <c r="AB230" s="87">
        <f t="shared" si="58"/>
        <v>0.42180000000000001</v>
      </c>
      <c r="AC230" s="84">
        <f t="shared" si="73"/>
        <v>69251.55</v>
      </c>
      <c r="AD230" s="88">
        <f t="shared" si="59"/>
        <v>61661.34855470249</v>
      </c>
      <c r="AE230" s="89">
        <f t="shared" si="74"/>
        <v>1380845.5685547024</v>
      </c>
      <c r="AF230" s="99">
        <v>1085559</v>
      </c>
      <c r="AG230" s="88">
        <f t="shared" si="75"/>
        <v>1085559</v>
      </c>
      <c r="AH230" s="91">
        <v>2181265.91</v>
      </c>
      <c r="AI230" s="92">
        <f t="shared" si="76"/>
        <v>2466404.5699999998</v>
      </c>
      <c r="AJ230" s="93">
        <f t="shared" si="60"/>
        <v>2707632.57</v>
      </c>
      <c r="AK230" s="94"/>
      <c r="AL230" s="97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</row>
    <row r="231" spans="1:60" s="100" customFormat="1" ht="12.75" x14ac:dyDescent="0.2">
      <c r="A231" s="157">
        <v>537</v>
      </c>
      <c r="B231" s="158" t="s">
        <v>299</v>
      </c>
      <c r="C231" s="158" t="b">
        <f t="shared" si="61"/>
        <v>1</v>
      </c>
      <c r="D231" s="101">
        <v>537</v>
      </c>
      <c r="E231" s="98" t="s">
        <v>299</v>
      </c>
      <c r="F231" s="81">
        <v>247.54909999999998</v>
      </c>
      <c r="G231" s="82">
        <v>230.57550000000001</v>
      </c>
      <c r="H231" s="82">
        <f t="shared" si="62"/>
        <v>247.54909999999998</v>
      </c>
      <c r="I231" s="83">
        <f t="shared" si="63"/>
        <v>937384.28</v>
      </c>
      <c r="J231" s="83">
        <v>84.380099999999999</v>
      </c>
      <c r="K231" s="83">
        <v>72.172300000000007</v>
      </c>
      <c r="L231" s="83">
        <f t="shared" si="64"/>
        <v>84.380099999999999</v>
      </c>
      <c r="M231" s="83">
        <f t="shared" si="65"/>
        <v>159758.53</v>
      </c>
      <c r="N231" s="83">
        <v>38.0824</v>
      </c>
      <c r="O231" s="83">
        <v>41.190599999999996</v>
      </c>
      <c r="P231" s="83">
        <f t="shared" si="66"/>
        <v>41.190599999999996</v>
      </c>
      <c r="Q231" s="84">
        <f t="shared" si="67"/>
        <v>83909.78</v>
      </c>
      <c r="R231" s="84">
        <v>0</v>
      </c>
      <c r="S231" s="83">
        <v>0</v>
      </c>
      <c r="T231" s="83">
        <f t="shared" si="68"/>
        <v>0</v>
      </c>
      <c r="U231" s="83">
        <f t="shared" si="69"/>
        <v>0</v>
      </c>
      <c r="V231" s="83">
        <v>3.5865999999999998</v>
      </c>
      <c r="W231" s="83">
        <v>2</v>
      </c>
      <c r="X231" s="83">
        <f t="shared" si="70"/>
        <v>3.5865999999999998</v>
      </c>
      <c r="Y231" s="84">
        <f t="shared" si="71"/>
        <v>2657.2</v>
      </c>
      <c r="Z231" s="85">
        <f t="shared" si="72"/>
        <v>1183709.79</v>
      </c>
      <c r="AA231" s="86">
        <v>2166667</v>
      </c>
      <c r="AB231" s="87">
        <f t="shared" si="58"/>
        <v>0.34089999999999998</v>
      </c>
      <c r="AC231" s="84">
        <f t="shared" si="73"/>
        <v>0</v>
      </c>
      <c r="AD231" s="88">
        <f t="shared" si="59"/>
        <v>0</v>
      </c>
      <c r="AE231" s="89">
        <f t="shared" si="74"/>
        <v>0</v>
      </c>
      <c r="AF231" s="99">
        <v>201448</v>
      </c>
      <c r="AG231" s="88">
        <f t="shared" si="75"/>
        <v>0</v>
      </c>
      <c r="AH231" s="91">
        <v>0</v>
      </c>
      <c r="AI231" s="92">
        <f t="shared" si="76"/>
        <v>0</v>
      </c>
      <c r="AJ231" s="93">
        <f t="shared" si="60"/>
        <v>2166667</v>
      </c>
      <c r="AK231" s="94"/>
      <c r="AL231" s="97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</row>
    <row r="232" spans="1:60" s="100" customFormat="1" ht="12.75" x14ac:dyDescent="0.2">
      <c r="A232" s="157">
        <v>539</v>
      </c>
      <c r="B232" s="158" t="s">
        <v>300</v>
      </c>
      <c r="C232" s="158" t="b">
        <f t="shared" si="61"/>
        <v>1</v>
      </c>
      <c r="D232" s="101">
        <v>539</v>
      </c>
      <c r="E232" s="98" t="s">
        <v>300</v>
      </c>
      <c r="F232" s="81">
        <v>135.3312</v>
      </c>
      <c r="G232" s="82">
        <v>121.97369999999999</v>
      </c>
      <c r="H232" s="82">
        <f t="shared" si="62"/>
        <v>135.3312</v>
      </c>
      <c r="I232" s="83">
        <f t="shared" si="63"/>
        <v>512453.24</v>
      </c>
      <c r="J232" s="83">
        <v>48.192799999999998</v>
      </c>
      <c r="K232" s="83">
        <v>42.616599999999998</v>
      </c>
      <c r="L232" s="83">
        <f t="shared" si="64"/>
        <v>48.192799999999998</v>
      </c>
      <c r="M232" s="83">
        <f t="shared" si="65"/>
        <v>91244.39</v>
      </c>
      <c r="N232" s="83">
        <v>26.681799999999999</v>
      </c>
      <c r="O232" s="83">
        <v>22.739899999999999</v>
      </c>
      <c r="P232" s="83">
        <f t="shared" si="66"/>
        <v>26.681799999999999</v>
      </c>
      <c r="Q232" s="84">
        <f t="shared" si="67"/>
        <v>54353.760000000002</v>
      </c>
      <c r="R232" s="84">
        <v>0</v>
      </c>
      <c r="S232" s="83">
        <v>0</v>
      </c>
      <c r="T232" s="83">
        <f t="shared" si="68"/>
        <v>0</v>
      </c>
      <c r="U232" s="83">
        <f t="shared" si="69"/>
        <v>0</v>
      </c>
      <c r="V232" s="83">
        <v>2</v>
      </c>
      <c r="W232" s="83">
        <v>0</v>
      </c>
      <c r="X232" s="83">
        <f t="shared" si="70"/>
        <v>2</v>
      </c>
      <c r="Y232" s="84">
        <f t="shared" si="71"/>
        <v>1481.74</v>
      </c>
      <c r="Z232" s="85">
        <f t="shared" si="72"/>
        <v>659533.13</v>
      </c>
      <c r="AA232" s="86">
        <v>236416</v>
      </c>
      <c r="AB232" s="87">
        <f t="shared" si="58"/>
        <v>0.35610000000000003</v>
      </c>
      <c r="AC232" s="84">
        <f t="shared" si="73"/>
        <v>21451.82</v>
      </c>
      <c r="AD232" s="88">
        <f t="shared" si="59"/>
        <v>19100.628796795711</v>
      </c>
      <c r="AE232" s="89">
        <f t="shared" si="74"/>
        <v>442217.75879679574</v>
      </c>
      <c r="AF232" s="99">
        <v>426902</v>
      </c>
      <c r="AG232" s="88">
        <f t="shared" si="75"/>
        <v>426902</v>
      </c>
      <c r="AH232" s="91">
        <v>742448.86</v>
      </c>
      <c r="AI232" s="92">
        <f t="shared" si="76"/>
        <v>869119.76</v>
      </c>
      <c r="AJ232" s="93">
        <f t="shared" si="60"/>
        <v>1105535.76</v>
      </c>
      <c r="AK232" s="94"/>
      <c r="AL232" s="97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</row>
    <row r="233" spans="1:60" s="100" customFormat="1" ht="12.75" x14ac:dyDescent="0.2">
      <c r="A233" s="157">
        <v>543</v>
      </c>
      <c r="B233" s="158" t="s">
        <v>301</v>
      </c>
      <c r="C233" s="158" t="b">
        <f t="shared" si="61"/>
        <v>1</v>
      </c>
      <c r="D233" s="101">
        <v>543</v>
      </c>
      <c r="E233" s="98" t="s">
        <v>301</v>
      </c>
      <c r="F233" s="81">
        <v>644.55590000000007</v>
      </c>
      <c r="G233" s="82">
        <v>634.17690000000005</v>
      </c>
      <c r="H233" s="82">
        <f t="shared" si="62"/>
        <v>644.55590000000007</v>
      </c>
      <c r="I233" s="83">
        <f t="shared" si="63"/>
        <v>2440714.04</v>
      </c>
      <c r="J233" s="83">
        <v>267.57159999999999</v>
      </c>
      <c r="K233" s="83">
        <v>236.9169</v>
      </c>
      <c r="L233" s="83">
        <f t="shared" si="64"/>
        <v>267.57159999999999</v>
      </c>
      <c r="M233" s="83">
        <f t="shared" si="65"/>
        <v>506598.66</v>
      </c>
      <c r="N233" s="83">
        <v>113.3873</v>
      </c>
      <c r="O233" s="83">
        <v>115.8999</v>
      </c>
      <c r="P233" s="83">
        <f t="shared" si="66"/>
        <v>115.8999</v>
      </c>
      <c r="Q233" s="84">
        <f t="shared" si="67"/>
        <v>236100.85</v>
      </c>
      <c r="R233" s="84">
        <v>0</v>
      </c>
      <c r="S233" s="83">
        <v>0.89219999999999999</v>
      </c>
      <c r="T233" s="83">
        <f t="shared" si="68"/>
        <v>0.89219999999999999</v>
      </c>
      <c r="U233" s="83">
        <f t="shared" si="69"/>
        <v>661</v>
      </c>
      <c r="V233" s="83">
        <v>9</v>
      </c>
      <c r="W233" s="83">
        <v>11.929399999999999</v>
      </c>
      <c r="X233" s="83">
        <f t="shared" si="70"/>
        <v>11.929399999999999</v>
      </c>
      <c r="Y233" s="84">
        <f t="shared" si="71"/>
        <v>8838.1299999999992</v>
      </c>
      <c r="Z233" s="85">
        <f t="shared" si="72"/>
        <v>3192912.68</v>
      </c>
      <c r="AA233" s="86">
        <v>2183973</v>
      </c>
      <c r="AB233" s="87">
        <f t="shared" si="58"/>
        <v>0.41510000000000002</v>
      </c>
      <c r="AC233" s="84">
        <f t="shared" si="73"/>
        <v>138836.21</v>
      </c>
      <c r="AD233" s="88">
        <f t="shared" si="59"/>
        <v>123619.29713954231</v>
      </c>
      <c r="AE233" s="89">
        <f t="shared" si="74"/>
        <v>1132558.9771395426</v>
      </c>
      <c r="AF233" s="99">
        <v>644897</v>
      </c>
      <c r="AG233" s="88">
        <f t="shared" si="75"/>
        <v>644897</v>
      </c>
      <c r="AH233" s="91">
        <v>1438076.16</v>
      </c>
      <c r="AI233" s="92">
        <f t="shared" si="76"/>
        <v>1777455.98</v>
      </c>
      <c r="AJ233" s="93">
        <f t="shared" si="60"/>
        <v>3961428.98</v>
      </c>
      <c r="AK233" s="94"/>
      <c r="AL233" s="97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</row>
    <row r="234" spans="1:60" s="100" customFormat="1" ht="12.75" x14ac:dyDescent="0.2">
      <c r="A234" s="157">
        <v>545</v>
      </c>
      <c r="B234" s="158" t="s">
        <v>302</v>
      </c>
      <c r="C234" s="158" t="b">
        <f t="shared" si="61"/>
        <v>1</v>
      </c>
      <c r="D234" s="101">
        <v>545</v>
      </c>
      <c r="E234" s="98" t="s">
        <v>302</v>
      </c>
      <c r="F234" s="81">
        <v>397.73280000000005</v>
      </c>
      <c r="G234" s="82">
        <v>397.15219999999999</v>
      </c>
      <c r="H234" s="82">
        <f t="shared" si="62"/>
        <v>397.73280000000005</v>
      </c>
      <c r="I234" s="83">
        <f t="shared" si="63"/>
        <v>1506078.88</v>
      </c>
      <c r="J234" s="83">
        <v>117.8463</v>
      </c>
      <c r="K234" s="83">
        <v>121.93859999999999</v>
      </c>
      <c r="L234" s="83">
        <f t="shared" si="64"/>
        <v>121.93859999999999</v>
      </c>
      <c r="M234" s="83">
        <f t="shared" si="65"/>
        <v>230868.79</v>
      </c>
      <c r="N234" s="83">
        <v>48.947299999999998</v>
      </c>
      <c r="O234" s="83">
        <v>55.216700000000003</v>
      </c>
      <c r="P234" s="83">
        <f t="shared" si="66"/>
        <v>55.216700000000003</v>
      </c>
      <c r="Q234" s="84">
        <f t="shared" si="67"/>
        <v>112482.49</v>
      </c>
      <c r="R234" s="84">
        <v>4.9114000000000004</v>
      </c>
      <c r="S234" s="83">
        <v>5.0693000000000001</v>
      </c>
      <c r="T234" s="83">
        <f t="shared" si="68"/>
        <v>5.0693000000000001</v>
      </c>
      <c r="U234" s="83">
        <f t="shared" si="69"/>
        <v>3755.69</v>
      </c>
      <c r="V234" s="83">
        <v>3</v>
      </c>
      <c r="W234" s="83">
        <v>5.8722000000000003</v>
      </c>
      <c r="X234" s="83">
        <f t="shared" si="70"/>
        <v>5.8722000000000003</v>
      </c>
      <c r="Y234" s="84">
        <f t="shared" si="71"/>
        <v>4350.54</v>
      </c>
      <c r="Z234" s="85">
        <f t="shared" si="72"/>
        <v>1857536.39</v>
      </c>
      <c r="AA234" s="86">
        <v>797039</v>
      </c>
      <c r="AB234" s="87">
        <f t="shared" si="58"/>
        <v>0.30659999999999998</v>
      </c>
      <c r="AC234" s="84">
        <f t="shared" si="73"/>
        <v>46732.97</v>
      </c>
      <c r="AD234" s="88">
        <f t="shared" si="59"/>
        <v>41610.880220969128</v>
      </c>
      <c r="AE234" s="89">
        <f t="shared" si="74"/>
        <v>1102108.2702209691</v>
      </c>
      <c r="AF234" s="99">
        <v>386221</v>
      </c>
      <c r="AG234" s="88">
        <f t="shared" si="75"/>
        <v>386221</v>
      </c>
      <c r="AH234" s="91">
        <v>1337947.52</v>
      </c>
      <c r="AI234" s="92">
        <f t="shared" si="76"/>
        <v>1488329.27</v>
      </c>
      <c r="AJ234" s="93">
        <f t="shared" si="60"/>
        <v>2285368.27</v>
      </c>
      <c r="AK234" s="94"/>
      <c r="AL234" s="97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</row>
    <row r="235" spans="1:60" s="100" customFormat="1" ht="12.75" x14ac:dyDescent="0.2">
      <c r="A235" s="157">
        <v>547</v>
      </c>
      <c r="B235" s="158" t="s">
        <v>303</v>
      </c>
      <c r="C235" s="158" t="b">
        <f t="shared" si="61"/>
        <v>1</v>
      </c>
      <c r="D235" s="101">
        <v>547</v>
      </c>
      <c r="E235" s="98" t="s">
        <v>303</v>
      </c>
      <c r="F235" s="81">
        <v>341.80990000000003</v>
      </c>
      <c r="G235" s="82">
        <v>346.0204</v>
      </c>
      <c r="H235" s="82">
        <f t="shared" si="62"/>
        <v>346.0204</v>
      </c>
      <c r="I235" s="83">
        <f t="shared" si="63"/>
        <v>1310261.6100000001</v>
      </c>
      <c r="J235" s="83">
        <v>78.886200000000002</v>
      </c>
      <c r="K235" s="83">
        <v>70.524200000000008</v>
      </c>
      <c r="L235" s="83">
        <f t="shared" si="64"/>
        <v>78.886200000000002</v>
      </c>
      <c r="M235" s="83">
        <f t="shared" si="65"/>
        <v>149356.82</v>
      </c>
      <c r="N235" s="83">
        <v>46.346299999999999</v>
      </c>
      <c r="O235" s="83">
        <v>51.523200000000003</v>
      </c>
      <c r="P235" s="83">
        <f t="shared" si="66"/>
        <v>51.523200000000003</v>
      </c>
      <c r="Q235" s="84">
        <f t="shared" si="67"/>
        <v>104958.43</v>
      </c>
      <c r="R235" s="84">
        <v>0</v>
      </c>
      <c r="S235" s="83">
        <v>1.2222</v>
      </c>
      <c r="T235" s="83">
        <f t="shared" si="68"/>
        <v>1.2222</v>
      </c>
      <c r="U235" s="83">
        <f t="shared" si="69"/>
        <v>905.49</v>
      </c>
      <c r="V235" s="83">
        <v>4</v>
      </c>
      <c r="W235" s="83">
        <v>8</v>
      </c>
      <c r="X235" s="83">
        <f t="shared" si="70"/>
        <v>8</v>
      </c>
      <c r="Y235" s="84">
        <f t="shared" si="71"/>
        <v>5926.96</v>
      </c>
      <c r="Z235" s="85">
        <f t="shared" si="72"/>
        <v>1571409.31</v>
      </c>
      <c r="AA235" s="86">
        <v>570787</v>
      </c>
      <c r="AB235" s="87">
        <f t="shared" si="58"/>
        <v>0.22800000000000001</v>
      </c>
      <c r="AC235" s="84">
        <f t="shared" si="73"/>
        <v>22482.57</v>
      </c>
      <c r="AD235" s="88">
        <f t="shared" si="59"/>
        <v>20018.405150144616</v>
      </c>
      <c r="AE235" s="89">
        <f t="shared" si="74"/>
        <v>1020640.7151501446</v>
      </c>
      <c r="AF235" s="99">
        <v>228711</v>
      </c>
      <c r="AG235" s="88">
        <f t="shared" si="75"/>
        <v>228711</v>
      </c>
      <c r="AH235" s="91">
        <v>1093956.45</v>
      </c>
      <c r="AI235" s="92">
        <f t="shared" si="76"/>
        <v>1249351.72</v>
      </c>
      <c r="AJ235" s="93">
        <f t="shared" si="60"/>
        <v>1820138.72</v>
      </c>
      <c r="AK235" s="94"/>
      <c r="AL235" s="97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</row>
    <row r="236" spans="1:60" s="100" customFormat="1" ht="12.75" x14ac:dyDescent="0.2">
      <c r="A236" s="157">
        <v>549</v>
      </c>
      <c r="B236" s="158" t="s">
        <v>304</v>
      </c>
      <c r="C236" s="158" t="b">
        <f t="shared" si="61"/>
        <v>1</v>
      </c>
      <c r="D236" s="101">
        <v>549</v>
      </c>
      <c r="E236" s="98" t="s">
        <v>304</v>
      </c>
      <c r="F236" s="81">
        <v>95.840899999999991</v>
      </c>
      <c r="G236" s="82">
        <v>83.740399999999994</v>
      </c>
      <c r="H236" s="82">
        <f t="shared" si="62"/>
        <v>95.840899999999991</v>
      </c>
      <c r="I236" s="83">
        <f t="shared" si="63"/>
        <v>362916.9</v>
      </c>
      <c r="J236" s="83">
        <v>43.2179</v>
      </c>
      <c r="K236" s="83">
        <v>38.6477</v>
      </c>
      <c r="L236" s="83">
        <f t="shared" si="64"/>
        <v>43.2179</v>
      </c>
      <c r="M236" s="83">
        <f t="shared" si="65"/>
        <v>81825.31</v>
      </c>
      <c r="N236" s="83">
        <v>16.2455</v>
      </c>
      <c r="O236" s="83">
        <v>16.676200000000001</v>
      </c>
      <c r="P236" s="83">
        <f t="shared" si="66"/>
        <v>16.676200000000001</v>
      </c>
      <c r="Q236" s="84">
        <f t="shared" si="67"/>
        <v>33971.25</v>
      </c>
      <c r="R236" s="84">
        <v>0</v>
      </c>
      <c r="S236" s="83">
        <v>0</v>
      </c>
      <c r="T236" s="83">
        <f t="shared" si="68"/>
        <v>0</v>
      </c>
      <c r="U236" s="83">
        <f t="shared" si="69"/>
        <v>0</v>
      </c>
      <c r="V236" s="83">
        <v>1</v>
      </c>
      <c r="W236" s="83">
        <v>1</v>
      </c>
      <c r="X236" s="83">
        <f t="shared" si="70"/>
        <v>1</v>
      </c>
      <c r="Y236" s="84">
        <f t="shared" si="71"/>
        <v>740.87</v>
      </c>
      <c r="Z236" s="85">
        <f t="shared" si="72"/>
        <v>479454.33</v>
      </c>
      <c r="AA236" s="86">
        <v>134031</v>
      </c>
      <c r="AB236" s="87">
        <f t="shared" si="58"/>
        <v>0.45090000000000002</v>
      </c>
      <c r="AC236" s="84">
        <f t="shared" si="73"/>
        <v>24358.69</v>
      </c>
      <c r="AD236" s="88">
        <f t="shared" si="59"/>
        <v>21688.896124721337</v>
      </c>
      <c r="AE236" s="89">
        <f t="shared" si="74"/>
        <v>367112.22612472135</v>
      </c>
      <c r="AF236" s="99">
        <v>421988</v>
      </c>
      <c r="AG236" s="88">
        <f t="shared" si="75"/>
        <v>421988</v>
      </c>
      <c r="AH236" s="91">
        <v>665436.89</v>
      </c>
      <c r="AI236" s="92">
        <f t="shared" si="76"/>
        <v>789100.23</v>
      </c>
      <c r="AJ236" s="93">
        <f t="shared" si="60"/>
        <v>923131.23</v>
      </c>
      <c r="AK236" s="94"/>
      <c r="AL236" s="97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</row>
    <row r="237" spans="1:60" s="100" customFormat="1" ht="12.75" x14ac:dyDescent="0.2">
      <c r="A237" s="157">
        <v>551</v>
      </c>
      <c r="B237" s="158" t="s">
        <v>305</v>
      </c>
      <c r="C237" s="158" t="b">
        <f t="shared" si="61"/>
        <v>1</v>
      </c>
      <c r="D237" s="101">
        <v>551</v>
      </c>
      <c r="E237" s="98" t="s">
        <v>305</v>
      </c>
      <c r="F237" s="81">
        <v>116.8896</v>
      </c>
      <c r="G237" s="82">
        <v>115.0804</v>
      </c>
      <c r="H237" s="82">
        <f t="shared" si="62"/>
        <v>116.8896</v>
      </c>
      <c r="I237" s="83">
        <f t="shared" si="63"/>
        <v>442621.17</v>
      </c>
      <c r="J237" s="83">
        <v>44.9754</v>
      </c>
      <c r="K237" s="83">
        <v>33.991199999999999</v>
      </c>
      <c r="L237" s="83">
        <f t="shared" si="64"/>
        <v>44.9754</v>
      </c>
      <c r="M237" s="83">
        <f t="shared" si="65"/>
        <v>85152.82</v>
      </c>
      <c r="N237" s="83">
        <v>11.245699999999999</v>
      </c>
      <c r="O237" s="83">
        <v>11.7981</v>
      </c>
      <c r="P237" s="83">
        <f t="shared" si="66"/>
        <v>11.7981</v>
      </c>
      <c r="Q237" s="84">
        <f t="shared" si="67"/>
        <v>24034.03</v>
      </c>
      <c r="R237" s="84">
        <v>0</v>
      </c>
      <c r="S237" s="83">
        <v>0</v>
      </c>
      <c r="T237" s="83">
        <f t="shared" si="68"/>
        <v>0</v>
      </c>
      <c r="U237" s="83">
        <f t="shared" si="69"/>
        <v>0</v>
      </c>
      <c r="V237" s="83">
        <v>0</v>
      </c>
      <c r="W237" s="83">
        <v>5</v>
      </c>
      <c r="X237" s="83">
        <f t="shared" si="70"/>
        <v>5</v>
      </c>
      <c r="Y237" s="84">
        <f t="shared" si="71"/>
        <v>3704.35</v>
      </c>
      <c r="Z237" s="85">
        <f t="shared" si="72"/>
        <v>555512.37</v>
      </c>
      <c r="AA237" s="86">
        <v>491542</v>
      </c>
      <c r="AB237" s="87">
        <f t="shared" si="58"/>
        <v>0.38479999999999998</v>
      </c>
      <c r="AC237" s="84">
        <f t="shared" si="73"/>
        <v>21633.17</v>
      </c>
      <c r="AD237" s="88">
        <f t="shared" si="59"/>
        <v>19262.102230392433</v>
      </c>
      <c r="AE237" s="89">
        <f t="shared" si="74"/>
        <v>83232.472230392421</v>
      </c>
      <c r="AF237" s="99">
        <v>0</v>
      </c>
      <c r="AG237" s="88">
        <f t="shared" si="75"/>
        <v>0</v>
      </c>
      <c r="AH237" s="91">
        <v>0</v>
      </c>
      <c r="AI237" s="92">
        <f t="shared" si="76"/>
        <v>83232.47</v>
      </c>
      <c r="AJ237" s="93">
        <f t="shared" si="60"/>
        <v>574774.47</v>
      </c>
      <c r="AK237" s="94"/>
      <c r="AL237" s="97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</row>
    <row r="238" spans="1:60" s="100" customFormat="1" ht="12.75" x14ac:dyDescent="0.2">
      <c r="A238" s="157">
        <v>553</v>
      </c>
      <c r="B238" s="158" t="s">
        <v>306</v>
      </c>
      <c r="C238" s="158" t="b">
        <f t="shared" si="61"/>
        <v>1</v>
      </c>
      <c r="D238" s="101">
        <v>553</v>
      </c>
      <c r="E238" s="98" t="s">
        <v>306</v>
      </c>
      <c r="F238" s="81">
        <v>20.276800000000001</v>
      </c>
      <c r="G238" s="82">
        <v>64.054500000000004</v>
      </c>
      <c r="H238" s="82">
        <f t="shared" si="62"/>
        <v>64.054500000000004</v>
      </c>
      <c r="I238" s="83">
        <f t="shared" si="63"/>
        <v>242552.61</v>
      </c>
      <c r="J238" s="83">
        <v>1</v>
      </c>
      <c r="K238" s="83">
        <v>1</v>
      </c>
      <c r="L238" s="83">
        <f t="shared" si="64"/>
        <v>1</v>
      </c>
      <c r="M238" s="83">
        <f t="shared" si="65"/>
        <v>1893.32</v>
      </c>
      <c r="N238" s="83">
        <v>6</v>
      </c>
      <c r="O238" s="83">
        <v>14.666700000000001</v>
      </c>
      <c r="P238" s="83">
        <f t="shared" si="66"/>
        <v>14.666700000000001</v>
      </c>
      <c r="Q238" s="84">
        <f t="shared" si="67"/>
        <v>29877.68</v>
      </c>
      <c r="R238" s="84">
        <v>0</v>
      </c>
      <c r="S238" s="83">
        <v>3.0000999999999998</v>
      </c>
      <c r="T238" s="83">
        <f t="shared" si="68"/>
        <v>3.0000999999999998</v>
      </c>
      <c r="U238" s="83">
        <f t="shared" si="69"/>
        <v>2222.6799999999998</v>
      </c>
      <c r="V238" s="83">
        <v>0</v>
      </c>
      <c r="W238" s="83">
        <v>1</v>
      </c>
      <c r="X238" s="83">
        <f t="shared" si="70"/>
        <v>1</v>
      </c>
      <c r="Y238" s="84">
        <f t="shared" si="71"/>
        <v>740.87</v>
      </c>
      <c r="Z238" s="85">
        <f t="shared" si="72"/>
        <v>277287.15999999997</v>
      </c>
      <c r="AA238" s="86">
        <v>602993</v>
      </c>
      <c r="AB238" s="87">
        <f t="shared" si="58"/>
        <v>1.5599999999999999E-2</v>
      </c>
      <c r="AC238" s="84">
        <f t="shared" si="73"/>
        <v>0</v>
      </c>
      <c r="AD238" s="88">
        <f t="shared" si="59"/>
        <v>0</v>
      </c>
      <c r="AE238" s="89">
        <f t="shared" si="74"/>
        <v>0</v>
      </c>
      <c r="AF238" s="99">
        <v>0</v>
      </c>
      <c r="AG238" s="88">
        <f t="shared" si="75"/>
        <v>0</v>
      </c>
      <c r="AH238" s="91">
        <v>0</v>
      </c>
      <c r="AI238" s="92">
        <f t="shared" si="76"/>
        <v>0</v>
      </c>
      <c r="AJ238" s="93">
        <f t="shared" si="60"/>
        <v>602993</v>
      </c>
      <c r="AK238" s="94"/>
      <c r="AL238" s="97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</row>
    <row r="239" spans="1:60" s="100" customFormat="1" ht="12.75" x14ac:dyDescent="0.2">
      <c r="A239" s="157">
        <v>555</v>
      </c>
      <c r="B239" s="158" t="s">
        <v>307</v>
      </c>
      <c r="C239" s="158" t="b">
        <f t="shared" si="61"/>
        <v>1</v>
      </c>
      <c r="D239" s="101">
        <v>555</v>
      </c>
      <c r="E239" s="98" t="s">
        <v>307</v>
      </c>
      <c r="F239" s="81">
        <v>1363.0374999999999</v>
      </c>
      <c r="G239" s="82">
        <v>1294.6966</v>
      </c>
      <c r="H239" s="82">
        <f t="shared" si="62"/>
        <v>1363.0374999999999</v>
      </c>
      <c r="I239" s="83">
        <f t="shared" si="63"/>
        <v>5161359.58</v>
      </c>
      <c r="J239" s="83">
        <v>216.47720000000001</v>
      </c>
      <c r="K239" s="83">
        <v>109.7826</v>
      </c>
      <c r="L239" s="83">
        <f t="shared" si="64"/>
        <v>216.47720000000001</v>
      </c>
      <c r="M239" s="83">
        <f t="shared" si="65"/>
        <v>409860.61</v>
      </c>
      <c r="N239" s="83">
        <v>222.0275</v>
      </c>
      <c r="O239" s="83">
        <v>239.1447</v>
      </c>
      <c r="P239" s="83">
        <f t="shared" si="66"/>
        <v>239.1447</v>
      </c>
      <c r="Q239" s="84">
        <f t="shared" si="67"/>
        <v>487164.06</v>
      </c>
      <c r="R239" s="84">
        <v>8.5</v>
      </c>
      <c r="S239" s="83">
        <v>6.0111999999999997</v>
      </c>
      <c r="T239" s="83">
        <f t="shared" si="68"/>
        <v>8.5</v>
      </c>
      <c r="U239" s="83">
        <f t="shared" si="69"/>
        <v>6297.4</v>
      </c>
      <c r="V239" s="83">
        <v>29.804500000000001</v>
      </c>
      <c r="W239" s="83">
        <v>12</v>
      </c>
      <c r="X239" s="83">
        <f t="shared" si="70"/>
        <v>29.804500000000001</v>
      </c>
      <c r="Y239" s="84">
        <f t="shared" si="71"/>
        <v>22081.26</v>
      </c>
      <c r="Z239" s="85">
        <f t="shared" si="72"/>
        <v>6086762.9100000001</v>
      </c>
      <c r="AA239" s="86">
        <v>1790610</v>
      </c>
      <c r="AB239" s="87">
        <f t="shared" si="58"/>
        <v>0.1588</v>
      </c>
      <c r="AC239" s="84">
        <f t="shared" si="73"/>
        <v>42970.720000000001</v>
      </c>
      <c r="AD239" s="88">
        <f t="shared" si="59"/>
        <v>38260.985401287413</v>
      </c>
      <c r="AE239" s="89">
        <f t="shared" si="74"/>
        <v>4334413.8954012878</v>
      </c>
      <c r="AF239" s="99">
        <v>3125899</v>
      </c>
      <c r="AG239" s="88">
        <f t="shared" si="75"/>
        <v>3125899</v>
      </c>
      <c r="AH239" s="91">
        <v>6487286.6799999997</v>
      </c>
      <c r="AI239" s="92">
        <f t="shared" si="76"/>
        <v>7460312.9000000004</v>
      </c>
      <c r="AJ239" s="93">
        <f t="shared" si="60"/>
        <v>9250922.9000000004</v>
      </c>
      <c r="AK239" s="94"/>
      <c r="AL239" s="97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</row>
    <row r="240" spans="1:60" s="100" customFormat="1" ht="12.75" x14ac:dyDescent="0.2">
      <c r="A240" s="157">
        <v>557</v>
      </c>
      <c r="B240" s="158" t="s">
        <v>308</v>
      </c>
      <c r="C240" s="158" t="b">
        <f t="shared" si="61"/>
        <v>1</v>
      </c>
      <c r="D240" s="101">
        <v>557</v>
      </c>
      <c r="E240" s="98" t="s">
        <v>308</v>
      </c>
      <c r="F240" s="81">
        <v>225.7671</v>
      </c>
      <c r="G240" s="82">
        <v>210.13849999999999</v>
      </c>
      <c r="H240" s="82">
        <f t="shared" si="62"/>
        <v>225.7671</v>
      </c>
      <c r="I240" s="83">
        <f t="shared" si="63"/>
        <v>854903.25</v>
      </c>
      <c r="J240" s="83">
        <v>48.310699999999997</v>
      </c>
      <c r="K240" s="83">
        <v>32.655699999999996</v>
      </c>
      <c r="L240" s="83">
        <f t="shared" si="64"/>
        <v>48.310699999999997</v>
      </c>
      <c r="M240" s="83">
        <f t="shared" si="65"/>
        <v>91467.61</v>
      </c>
      <c r="N240" s="83">
        <v>47.339399999999998</v>
      </c>
      <c r="O240" s="83">
        <v>50.126300000000001</v>
      </c>
      <c r="P240" s="83">
        <f t="shared" si="66"/>
        <v>50.126300000000001</v>
      </c>
      <c r="Q240" s="84">
        <f t="shared" si="67"/>
        <v>102112.79</v>
      </c>
      <c r="R240" s="84">
        <v>0</v>
      </c>
      <c r="S240" s="83">
        <v>0</v>
      </c>
      <c r="T240" s="83">
        <f t="shared" si="68"/>
        <v>0</v>
      </c>
      <c r="U240" s="83">
        <f t="shared" si="69"/>
        <v>0</v>
      </c>
      <c r="V240" s="83">
        <v>5</v>
      </c>
      <c r="W240" s="83">
        <v>5</v>
      </c>
      <c r="X240" s="83">
        <f t="shared" si="70"/>
        <v>5</v>
      </c>
      <c r="Y240" s="84">
        <f t="shared" si="71"/>
        <v>3704.35</v>
      </c>
      <c r="Z240" s="85">
        <f t="shared" si="72"/>
        <v>1052188</v>
      </c>
      <c r="AA240" s="86">
        <v>419660</v>
      </c>
      <c r="AB240" s="87">
        <f t="shared" si="58"/>
        <v>0.214</v>
      </c>
      <c r="AC240" s="84">
        <f t="shared" si="73"/>
        <v>12923.11</v>
      </c>
      <c r="AD240" s="88">
        <f t="shared" si="59"/>
        <v>11506.693931338163</v>
      </c>
      <c r="AE240" s="89">
        <f t="shared" si="74"/>
        <v>644034.69393133814</v>
      </c>
      <c r="AF240" s="99">
        <v>12839</v>
      </c>
      <c r="AG240" s="88">
        <f t="shared" si="75"/>
        <v>12839</v>
      </c>
      <c r="AH240" s="91">
        <v>501411.36</v>
      </c>
      <c r="AI240" s="92">
        <f t="shared" si="76"/>
        <v>656873.68999999994</v>
      </c>
      <c r="AJ240" s="93">
        <f t="shared" si="60"/>
        <v>1076533.69</v>
      </c>
      <c r="AK240" s="94"/>
      <c r="AL240" s="97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</row>
    <row r="241" spans="1:60" s="100" customFormat="1" ht="12.75" x14ac:dyDescent="0.2">
      <c r="A241" s="157">
        <v>559</v>
      </c>
      <c r="B241" s="158" t="s">
        <v>309</v>
      </c>
      <c r="C241" s="158" t="b">
        <f t="shared" si="61"/>
        <v>1</v>
      </c>
      <c r="D241" s="101">
        <v>559</v>
      </c>
      <c r="E241" s="98" t="s">
        <v>309</v>
      </c>
      <c r="F241" s="81">
        <v>94.575000000000003</v>
      </c>
      <c r="G241" s="82">
        <v>96.112899999999996</v>
      </c>
      <c r="H241" s="82">
        <f t="shared" si="62"/>
        <v>96.112899999999996</v>
      </c>
      <c r="I241" s="83">
        <f t="shared" si="63"/>
        <v>363946.87</v>
      </c>
      <c r="J241" s="83">
        <v>34.969000000000001</v>
      </c>
      <c r="K241" s="83">
        <v>40.768500000000003</v>
      </c>
      <c r="L241" s="83">
        <f t="shared" si="64"/>
        <v>40.768500000000003</v>
      </c>
      <c r="M241" s="83">
        <f t="shared" si="65"/>
        <v>77187.820000000007</v>
      </c>
      <c r="N241" s="83">
        <v>16.990100000000002</v>
      </c>
      <c r="O241" s="83">
        <v>22.526199999999999</v>
      </c>
      <c r="P241" s="83">
        <f t="shared" si="66"/>
        <v>22.526199999999999</v>
      </c>
      <c r="Q241" s="84">
        <f t="shared" si="67"/>
        <v>45888.35</v>
      </c>
      <c r="R241" s="84">
        <v>1</v>
      </c>
      <c r="S241" s="83">
        <v>1</v>
      </c>
      <c r="T241" s="83">
        <f t="shared" si="68"/>
        <v>1</v>
      </c>
      <c r="U241" s="83">
        <f t="shared" si="69"/>
        <v>740.87</v>
      </c>
      <c r="V241" s="83">
        <v>1</v>
      </c>
      <c r="W241" s="83">
        <v>3</v>
      </c>
      <c r="X241" s="83">
        <f t="shared" si="70"/>
        <v>3</v>
      </c>
      <c r="Y241" s="84">
        <f t="shared" si="71"/>
        <v>2222.61</v>
      </c>
      <c r="Z241" s="85">
        <f t="shared" si="72"/>
        <v>489986.51999999996</v>
      </c>
      <c r="AA241" s="86">
        <v>188079</v>
      </c>
      <c r="AB241" s="87">
        <f t="shared" si="58"/>
        <v>0.42420000000000002</v>
      </c>
      <c r="AC241" s="84">
        <f t="shared" si="73"/>
        <v>21617.5</v>
      </c>
      <c r="AD241" s="88">
        <f t="shared" si="59"/>
        <v>19248.149714790226</v>
      </c>
      <c r="AE241" s="89">
        <f t="shared" si="74"/>
        <v>321155.66971479019</v>
      </c>
      <c r="AF241" s="99">
        <v>297453</v>
      </c>
      <c r="AG241" s="88">
        <f t="shared" si="75"/>
        <v>297453</v>
      </c>
      <c r="AH241" s="91">
        <v>568882.68000000005</v>
      </c>
      <c r="AI241" s="92">
        <f t="shared" si="76"/>
        <v>618608.67000000004</v>
      </c>
      <c r="AJ241" s="93">
        <f t="shared" si="60"/>
        <v>806687.67</v>
      </c>
      <c r="AK241" s="94"/>
      <c r="AL241" s="97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</row>
    <row r="242" spans="1:60" s="100" customFormat="1" ht="12.75" x14ac:dyDescent="0.2">
      <c r="A242" s="157">
        <v>561</v>
      </c>
      <c r="B242" s="158" t="s">
        <v>310</v>
      </c>
      <c r="C242" s="158" t="b">
        <f t="shared" si="61"/>
        <v>1</v>
      </c>
      <c r="D242" s="101">
        <v>561</v>
      </c>
      <c r="E242" s="98" t="s">
        <v>310</v>
      </c>
      <c r="F242" s="81">
        <v>0</v>
      </c>
      <c r="G242" s="82">
        <v>0</v>
      </c>
      <c r="H242" s="82">
        <f t="shared" si="62"/>
        <v>0</v>
      </c>
      <c r="I242" s="83">
        <f t="shared" si="63"/>
        <v>0</v>
      </c>
      <c r="J242" s="83">
        <v>0</v>
      </c>
      <c r="K242" s="83">
        <v>0</v>
      </c>
      <c r="L242" s="83">
        <f t="shared" si="64"/>
        <v>0</v>
      </c>
      <c r="M242" s="83">
        <f t="shared" si="65"/>
        <v>0</v>
      </c>
      <c r="N242" s="83">
        <v>0</v>
      </c>
      <c r="O242" s="83">
        <v>0</v>
      </c>
      <c r="P242" s="83">
        <f t="shared" si="66"/>
        <v>0</v>
      </c>
      <c r="Q242" s="84">
        <f t="shared" si="67"/>
        <v>0</v>
      </c>
      <c r="R242" s="84">
        <v>0</v>
      </c>
      <c r="S242" s="83">
        <v>0</v>
      </c>
      <c r="T242" s="83">
        <f t="shared" si="68"/>
        <v>0</v>
      </c>
      <c r="U242" s="83">
        <f t="shared" si="69"/>
        <v>0</v>
      </c>
      <c r="V242" s="83">
        <v>0</v>
      </c>
      <c r="W242" s="83">
        <v>0</v>
      </c>
      <c r="X242" s="83">
        <f t="shared" si="70"/>
        <v>0</v>
      </c>
      <c r="Y242" s="84">
        <f t="shared" si="71"/>
        <v>0</v>
      </c>
      <c r="Z242" s="85">
        <f t="shared" si="72"/>
        <v>0</v>
      </c>
      <c r="AA242" s="86">
        <v>15813</v>
      </c>
      <c r="AB242" s="87">
        <f t="shared" si="58"/>
        <v>0</v>
      </c>
      <c r="AC242" s="84">
        <f t="shared" si="73"/>
        <v>0</v>
      </c>
      <c r="AD242" s="88">
        <f t="shared" si="59"/>
        <v>0</v>
      </c>
      <c r="AE242" s="89">
        <f t="shared" si="74"/>
        <v>0</v>
      </c>
      <c r="AF242" s="99">
        <v>0</v>
      </c>
      <c r="AG242" s="88">
        <f t="shared" si="75"/>
        <v>0</v>
      </c>
      <c r="AH242" s="91">
        <v>0</v>
      </c>
      <c r="AI242" s="92">
        <f t="shared" si="76"/>
        <v>0</v>
      </c>
      <c r="AJ242" s="93">
        <f t="shared" si="60"/>
        <v>15813</v>
      </c>
      <c r="AK242" s="94"/>
      <c r="AL242" s="97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</row>
    <row r="243" spans="1:60" s="100" customFormat="1" ht="12.75" x14ac:dyDescent="0.2">
      <c r="A243" s="157">
        <v>563</v>
      </c>
      <c r="B243" s="158" t="s">
        <v>311</v>
      </c>
      <c r="C243" s="158" t="b">
        <f t="shared" si="61"/>
        <v>1</v>
      </c>
      <c r="D243" s="101">
        <v>563</v>
      </c>
      <c r="E243" s="98" t="s">
        <v>311</v>
      </c>
      <c r="F243" s="81">
        <v>201.82969999999997</v>
      </c>
      <c r="G243" s="82">
        <v>168.38120000000001</v>
      </c>
      <c r="H243" s="82">
        <f t="shared" si="62"/>
        <v>201.82969999999997</v>
      </c>
      <c r="I243" s="83">
        <f t="shared" si="63"/>
        <v>764260.45</v>
      </c>
      <c r="J243" s="83">
        <v>31.9406</v>
      </c>
      <c r="K243" s="83">
        <v>25.877899999999997</v>
      </c>
      <c r="L243" s="83">
        <f t="shared" si="64"/>
        <v>31.9406</v>
      </c>
      <c r="M243" s="83">
        <f t="shared" si="65"/>
        <v>60473.78</v>
      </c>
      <c r="N243" s="83">
        <v>36.889000000000003</v>
      </c>
      <c r="O243" s="83">
        <v>31.477799999999998</v>
      </c>
      <c r="P243" s="83">
        <f t="shared" si="66"/>
        <v>36.889000000000003</v>
      </c>
      <c r="Q243" s="84">
        <f t="shared" si="67"/>
        <v>75146.95</v>
      </c>
      <c r="R243" s="84">
        <v>3.2556000000000003</v>
      </c>
      <c r="S243" s="83">
        <v>0.42779999999999996</v>
      </c>
      <c r="T243" s="83">
        <f t="shared" si="68"/>
        <v>3.2556000000000003</v>
      </c>
      <c r="U243" s="83">
        <f t="shared" si="69"/>
        <v>2411.98</v>
      </c>
      <c r="V243" s="83">
        <v>2</v>
      </c>
      <c r="W243" s="83">
        <v>2</v>
      </c>
      <c r="X243" s="83">
        <f t="shared" si="70"/>
        <v>2</v>
      </c>
      <c r="Y243" s="84">
        <f t="shared" si="71"/>
        <v>1481.74</v>
      </c>
      <c r="Z243" s="85">
        <f t="shared" si="72"/>
        <v>903774.89999999991</v>
      </c>
      <c r="AA243" s="86">
        <v>337126</v>
      </c>
      <c r="AB243" s="87">
        <f t="shared" si="58"/>
        <v>0.1583</v>
      </c>
      <c r="AC243" s="84">
        <f t="shared" si="73"/>
        <v>6320.25</v>
      </c>
      <c r="AD243" s="88">
        <f t="shared" si="59"/>
        <v>5627.5294661687485</v>
      </c>
      <c r="AE243" s="89">
        <f t="shared" si="74"/>
        <v>572276.42946616863</v>
      </c>
      <c r="AF243" s="99">
        <v>242579</v>
      </c>
      <c r="AG243" s="88">
        <f t="shared" si="75"/>
        <v>242579</v>
      </c>
      <c r="AH243" s="91">
        <v>641511.13</v>
      </c>
      <c r="AI243" s="92">
        <f t="shared" si="76"/>
        <v>814855.43</v>
      </c>
      <c r="AJ243" s="93">
        <f t="shared" si="60"/>
        <v>1151981.4300000002</v>
      </c>
      <c r="AK243" s="94"/>
      <c r="AL243" s="97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</row>
    <row r="244" spans="1:60" s="100" customFormat="1" ht="12.75" x14ac:dyDescent="0.2">
      <c r="A244" s="157">
        <v>567</v>
      </c>
      <c r="B244" s="158" t="s">
        <v>312</v>
      </c>
      <c r="C244" s="158" t="b">
        <f t="shared" si="61"/>
        <v>1</v>
      </c>
      <c r="D244" s="101">
        <v>567</v>
      </c>
      <c r="E244" s="98" t="s">
        <v>312</v>
      </c>
      <c r="F244" s="81">
        <v>260.32409999999999</v>
      </c>
      <c r="G244" s="82">
        <v>256.79599999999999</v>
      </c>
      <c r="H244" s="82">
        <f t="shared" si="62"/>
        <v>260.32409999999999</v>
      </c>
      <c r="I244" s="83">
        <f t="shared" si="63"/>
        <v>985758.86</v>
      </c>
      <c r="J244" s="83">
        <v>146.66460000000001</v>
      </c>
      <c r="K244" s="83">
        <v>124.491</v>
      </c>
      <c r="L244" s="83">
        <f t="shared" si="64"/>
        <v>146.66460000000001</v>
      </c>
      <c r="M244" s="83">
        <f t="shared" si="65"/>
        <v>277683.02</v>
      </c>
      <c r="N244" s="83">
        <v>60.4589</v>
      </c>
      <c r="O244" s="83">
        <v>61.037599999999998</v>
      </c>
      <c r="P244" s="83">
        <f t="shared" si="66"/>
        <v>61.037599999999998</v>
      </c>
      <c r="Q244" s="84">
        <f t="shared" si="67"/>
        <v>124340.31</v>
      </c>
      <c r="R244" s="84">
        <v>0</v>
      </c>
      <c r="S244" s="83">
        <v>2.7111000000000001</v>
      </c>
      <c r="T244" s="83">
        <f t="shared" si="68"/>
        <v>2.7111000000000001</v>
      </c>
      <c r="U244" s="83">
        <f t="shared" si="69"/>
        <v>2008.57</v>
      </c>
      <c r="V244" s="83">
        <v>6</v>
      </c>
      <c r="W244" s="83">
        <v>3</v>
      </c>
      <c r="X244" s="83">
        <f t="shared" si="70"/>
        <v>6</v>
      </c>
      <c r="Y244" s="84">
        <f t="shared" si="71"/>
        <v>4445.22</v>
      </c>
      <c r="Z244" s="85">
        <f t="shared" si="72"/>
        <v>1394235.98</v>
      </c>
      <c r="AA244" s="86">
        <v>397276</v>
      </c>
      <c r="AB244" s="87">
        <f t="shared" si="58"/>
        <v>0.56340000000000001</v>
      </c>
      <c r="AC244" s="84">
        <f t="shared" si="73"/>
        <v>87998.76</v>
      </c>
      <c r="AD244" s="88">
        <f t="shared" si="59"/>
        <v>78353.801651249843</v>
      </c>
      <c r="AE244" s="89">
        <f t="shared" si="74"/>
        <v>1075313.7816512499</v>
      </c>
      <c r="AF244" s="99">
        <v>838190</v>
      </c>
      <c r="AG244" s="88">
        <f t="shared" si="75"/>
        <v>838190</v>
      </c>
      <c r="AH244" s="91">
        <v>1680472.07</v>
      </c>
      <c r="AI244" s="92">
        <f t="shared" si="76"/>
        <v>1913503.78</v>
      </c>
      <c r="AJ244" s="93">
        <f t="shared" si="60"/>
        <v>2310779.7800000003</v>
      </c>
      <c r="AK244" s="94"/>
      <c r="AL244" s="97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</row>
    <row r="245" spans="1:60" s="100" customFormat="1" ht="12.75" x14ac:dyDescent="0.2">
      <c r="A245" s="157">
        <v>569</v>
      </c>
      <c r="B245" s="158" t="s">
        <v>313</v>
      </c>
      <c r="C245" s="158" t="b">
        <f t="shared" si="61"/>
        <v>1</v>
      </c>
      <c r="D245" s="101">
        <v>569</v>
      </c>
      <c r="E245" s="98" t="s">
        <v>313</v>
      </c>
      <c r="F245" s="81">
        <v>158.22390000000001</v>
      </c>
      <c r="G245" s="82">
        <v>152.2338</v>
      </c>
      <c r="H245" s="82">
        <f t="shared" si="62"/>
        <v>158.22390000000001</v>
      </c>
      <c r="I245" s="83">
        <f t="shared" si="63"/>
        <v>599140.11</v>
      </c>
      <c r="J245" s="83">
        <v>17.891500000000001</v>
      </c>
      <c r="K245" s="83">
        <v>10.9678</v>
      </c>
      <c r="L245" s="83">
        <f t="shared" si="64"/>
        <v>17.891500000000001</v>
      </c>
      <c r="M245" s="83">
        <f t="shared" si="65"/>
        <v>33874.33</v>
      </c>
      <c r="N245" s="83">
        <v>13.456799999999999</v>
      </c>
      <c r="O245" s="83">
        <v>14.786999999999999</v>
      </c>
      <c r="P245" s="83">
        <f t="shared" si="66"/>
        <v>14.786999999999999</v>
      </c>
      <c r="Q245" s="84">
        <f t="shared" si="67"/>
        <v>30122.75</v>
      </c>
      <c r="R245" s="84">
        <v>0</v>
      </c>
      <c r="S245" s="83">
        <v>0</v>
      </c>
      <c r="T245" s="83">
        <f t="shared" si="68"/>
        <v>0</v>
      </c>
      <c r="U245" s="83">
        <f t="shared" si="69"/>
        <v>0</v>
      </c>
      <c r="V245" s="83">
        <v>3</v>
      </c>
      <c r="W245" s="83">
        <v>2.1610999999999998</v>
      </c>
      <c r="X245" s="83">
        <f t="shared" si="70"/>
        <v>3</v>
      </c>
      <c r="Y245" s="84">
        <f t="shared" si="71"/>
        <v>2222.61</v>
      </c>
      <c r="Z245" s="85">
        <f t="shared" si="72"/>
        <v>665359.79999999993</v>
      </c>
      <c r="AA245" s="86">
        <v>388920</v>
      </c>
      <c r="AB245" s="87">
        <f t="shared" si="58"/>
        <v>0.11310000000000001</v>
      </c>
      <c r="AC245" s="84">
        <f t="shared" si="73"/>
        <v>0</v>
      </c>
      <c r="AD245" s="88">
        <f t="shared" si="59"/>
        <v>0</v>
      </c>
      <c r="AE245" s="89">
        <f t="shared" si="74"/>
        <v>276439.79999999993</v>
      </c>
      <c r="AF245" s="99">
        <v>81042</v>
      </c>
      <c r="AG245" s="88">
        <f t="shared" si="75"/>
        <v>81042</v>
      </c>
      <c r="AH245" s="91">
        <v>318148.81</v>
      </c>
      <c r="AI245" s="92">
        <f t="shared" si="76"/>
        <v>357481.8</v>
      </c>
      <c r="AJ245" s="93">
        <f t="shared" si="60"/>
        <v>746401.8</v>
      </c>
      <c r="AK245" s="94"/>
      <c r="AL245" s="97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</row>
    <row r="246" spans="1:60" s="100" customFormat="1" ht="12.75" x14ac:dyDescent="0.2">
      <c r="A246" s="157">
        <v>571</v>
      </c>
      <c r="B246" s="158" t="s">
        <v>314</v>
      </c>
      <c r="C246" s="158" t="b">
        <f t="shared" si="61"/>
        <v>1</v>
      </c>
      <c r="D246" s="101">
        <v>571</v>
      </c>
      <c r="E246" s="98" t="s">
        <v>314</v>
      </c>
      <c r="F246" s="81">
        <v>414.23149999999998</v>
      </c>
      <c r="G246" s="82">
        <v>442.38399999999996</v>
      </c>
      <c r="H246" s="82">
        <f t="shared" si="62"/>
        <v>442.38399999999996</v>
      </c>
      <c r="I246" s="83">
        <f t="shared" si="63"/>
        <v>1675157.8</v>
      </c>
      <c r="J246" s="83">
        <v>120.01049999999999</v>
      </c>
      <c r="K246" s="83">
        <v>124.1275</v>
      </c>
      <c r="L246" s="83">
        <f t="shared" si="64"/>
        <v>124.1275</v>
      </c>
      <c r="M246" s="83">
        <f t="shared" si="65"/>
        <v>235013.08</v>
      </c>
      <c r="N246" s="83">
        <v>82.902799999999999</v>
      </c>
      <c r="O246" s="83">
        <v>85.813900000000004</v>
      </c>
      <c r="P246" s="83">
        <f t="shared" si="66"/>
        <v>85.813900000000004</v>
      </c>
      <c r="Q246" s="84">
        <f t="shared" si="67"/>
        <v>174812.35</v>
      </c>
      <c r="R246" s="84">
        <v>0</v>
      </c>
      <c r="S246" s="83">
        <v>0</v>
      </c>
      <c r="T246" s="83">
        <f t="shared" si="68"/>
        <v>0</v>
      </c>
      <c r="U246" s="83">
        <f t="shared" si="69"/>
        <v>0</v>
      </c>
      <c r="V246" s="83">
        <v>6</v>
      </c>
      <c r="W246" s="83">
        <v>8</v>
      </c>
      <c r="X246" s="83">
        <f t="shared" si="70"/>
        <v>8</v>
      </c>
      <c r="Y246" s="84">
        <f t="shared" si="71"/>
        <v>5926.96</v>
      </c>
      <c r="Z246" s="85">
        <f t="shared" si="72"/>
        <v>2090910.1900000002</v>
      </c>
      <c r="AA246" s="86">
        <v>844092</v>
      </c>
      <c r="AB246" s="87">
        <f t="shared" si="58"/>
        <v>0.28060000000000002</v>
      </c>
      <c r="AC246" s="84">
        <f t="shared" si="73"/>
        <v>43537.72</v>
      </c>
      <c r="AD246" s="88">
        <f t="shared" si="59"/>
        <v>38765.840305336729</v>
      </c>
      <c r="AE246" s="89">
        <f t="shared" si="74"/>
        <v>1285584.0303053369</v>
      </c>
      <c r="AF246" s="99">
        <v>67411</v>
      </c>
      <c r="AG246" s="88">
        <f t="shared" si="75"/>
        <v>67411</v>
      </c>
      <c r="AH246" s="91">
        <v>1229793.32</v>
      </c>
      <c r="AI246" s="92">
        <f t="shared" si="76"/>
        <v>1352995.03</v>
      </c>
      <c r="AJ246" s="93">
        <f t="shared" si="60"/>
        <v>2197087.0300000003</v>
      </c>
      <c r="AK246" s="94"/>
      <c r="AL246" s="97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</row>
    <row r="247" spans="1:60" s="100" customFormat="1" ht="12.75" x14ac:dyDescent="0.2">
      <c r="A247" s="157">
        <v>573</v>
      </c>
      <c r="B247" s="158" t="s">
        <v>315</v>
      </c>
      <c r="C247" s="158" t="b">
        <f t="shared" si="61"/>
        <v>1</v>
      </c>
      <c r="D247" s="101">
        <v>573</v>
      </c>
      <c r="E247" s="98" t="s">
        <v>315</v>
      </c>
      <c r="F247" s="81">
        <v>522.91949999999997</v>
      </c>
      <c r="G247" s="82">
        <v>485.85119999999995</v>
      </c>
      <c r="H247" s="82">
        <f t="shared" si="62"/>
        <v>522.91949999999997</v>
      </c>
      <c r="I247" s="83">
        <f t="shared" si="63"/>
        <v>1980118.35</v>
      </c>
      <c r="J247" s="83">
        <v>284.59360000000004</v>
      </c>
      <c r="K247" s="83">
        <v>242.56039999999999</v>
      </c>
      <c r="L247" s="83">
        <f t="shared" si="64"/>
        <v>284.59360000000004</v>
      </c>
      <c r="M247" s="83">
        <f t="shared" si="65"/>
        <v>538826.75</v>
      </c>
      <c r="N247" s="83">
        <v>135.5421</v>
      </c>
      <c r="O247" s="83">
        <v>130.2159</v>
      </c>
      <c r="P247" s="83">
        <f t="shared" si="66"/>
        <v>135.5421</v>
      </c>
      <c r="Q247" s="84">
        <f t="shared" si="67"/>
        <v>276114.17</v>
      </c>
      <c r="R247" s="84">
        <v>2.7334000000000001</v>
      </c>
      <c r="S247" s="83">
        <v>2</v>
      </c>
      <c r="T247" s="83">
        <f t="shared" si="68"/>
        <v>2.7334000000000001</v>
      </c>
      <c r="U247" s="83">
        <f t="shared" si="69"/>
        <v>2025.09</v>
      </c>
      <c r="V247" s="83">
        <v>5.3888999999999996</v>
      </c>
      <c r="W247" s="83">
        <v>7.7102000000000004</v>
      </c>
      <c r="X247" s="83">
        <f t="shared" si="70"/>
        <v>7.7102000000000004</v>
      </c>
      <c r="Y247" s="84">
        <f t="shared" si="71"/>
        <v>5712.26</v>
      </c>
      <c r="Z247" s="85">
        <f t="shared" si="72"/>
        <v>2802796.6199999996</v>
      </c>
      <c r="AA247" s="86">
        <v>504737</v>
      </c>
      <c r="AB247" s="87">
        <f t="shared" si="58"/>
        <v>0.54420000000000002</v>
      </c>
      <c r="AC247" s="84">
        <f t="shared" si="73"/>
        <v>170756.16</v>
      </c>
      <c r="AD247" s="88">
        <f t="shared" si="59"/>
        <v>152040.71388470798</v>
      </c>
      <c r="AE247" s="89">
        <f t="shared" si="74"/>
        <v>2450100.3338847077</v>
      </c>
      <c r="AF247" s="99">
        <v>1854823</v>
      </c>
      <c r="AG247" s="88">
        <f t="shared" si="75"/>
        <v>1854823</v>
      </c>
      <c r="AH247" s="91">
        <v>3768840.92</v>
      </c>
      <c r="AI247" s="92">
        <f t="shared" si="76"/>
        <v>4304923.33</v>
      </c>
      <c r="AJ247" s="93">
        <f t="shared" si="60"/>
        <v>4809660.33</v>
      </c>
      <c r="AK247" s="94"/>
      <c r="AL247" s="97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</row>
    <row r="248" spans="1:60" s="100" customFormat="1" ht="12.75" x14ac:dyDescent="0.2">
      <c r="A248" s="157">
        <v>575</v>
      </c>
      <c r="B248" s="158" t="s">
        <v>316</v>
      </c>
      <c r="C248" s="158" t="b">
        <f t="shared" si="61"/>
        <v>1</v>
      </c>
      <c r="D248" s="101">
        <v>575</v>
      </c>
      <c r="E248" s="98" t="s">
        <v>316</v>
      </c>
      <c r="F248" s="81">
        <v>2960.5079000000001</v>
      </c>
      <c r="G248" s="82">
        <v>2935.8939</v>
      </c>
      <c r="H248" s="82">
        <f t="shared" si="62"/>
        <v>2960.5079000000001</v>
      </c>
      <c r="I248" s="83">
        <f t="shared" si="63"/>
        <v>11210436.84</v>
      </c>
      <c r="J248" s="83">
        <v>71.856999999999999</v>
      </c>
      <c r="K248" s="83">
        <v>72.490700000000004</v>
      </c>
      <c r="L248" s="83">
        <f t="shared" si="64"/>
        <v>72.490700000000004</v>
      </c>
      <c r="M248" s="83">
        <f t="shared" si="65"/>
        <v>137248.09</v>
      </c>
      <c r="N248" s="83">
        <v>469.15200000000004</v>
      </c>
      <c r="O248" s="83">
        <v>471.95479999999998</v>
      </c>
      <c r="P248" s="83">
        <f t="shared" si="66"/>
        <v>471.95479999999998</v>
      </c>
      <c r="Q248" s="84">
        <f t="shared" si="67"/>
        <v>961423.84</v>
      </c>
      <c r="R248" s="84">
        <v>58.837000000000003</v>
      </c>
      <c r="S248" s="83">
        <v>70.252300000000005</v>
      </c>
      <c r="T248" s="83">
        <f t="shared" si="68"/>
        <v>70.252300000000005</v>
      </c>
      <c r="U248" s="83">
        <f t="shared" si="69"/>
        <v>52047.82</v>
      </c>
      <c r="V248" s="83">
        <v>47.583300000000001</v>
      </c>
      <c r="W248" s="83">
        <v>39.979799999999997</v>
      </c>
      <c r="X248" s="83">
        <f t="shared" si="70"/>
        <v>47.583300000000001</v>
      </c>
      <c r="Y248" s="84">
        <f t="shared" si="71"/>
        <v>35253.040000000001</v>
      </c>
      <c r="Z248" s="85">
        <f t="shared" si="72"/>
        <v>12396409.629999999</v>
      </c>
      <c r="AA248" s="86">
        <v>5637667</v>
      </c>
      <c r="AB248" s="87">
        <f t="shared" si="58"/>
        <v>2.4500000000000001E-2</v>
      </c>
      <c r="AC248" s="84">
        <f t="shared" si="73"/>
        <v>0</v>
      </c>
      <c r="AD248" s="88">
        <f t="shared" si="59"/>
        <v>0</v>
      </c>
      <c r="AE248" s="89">
        <f t="shared" si="74"/>
        <v>6758742.629999999</v>
      </c>
      <c r="AF248" s="99">
        <v>0</v>
      </c>
      <c r="AG248" s="88">
        <f t="shared" si="75"/>
        <v>0</v>
      </c>
      <c r="AH248" s="91">
        <v>6280078.3899999997</v>
      </c>
      <c r="AI248" s="92">
        <f t="shared" si="76"/>
        <v>6758742.6299999999</v>
      </c>
      <c r="AJ248" s="93">
        <f t="shared" si="60"/>
        <v>12396409.629999999</v>
      </c>
      <c r="AK248" s="94"/>
      <c r="AL248" s="97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</row>
    <row r="249" spans="1:60" s="100" customFormat="1" ht="12.75" x14ac:dyDescent="0.2">
      <c r="A249" s="157">
        <v>579</v>
      </c>
      <c r="B249" s="158" t="s">
        <v>317</v>
      </c>
      <c r="C249" s="158" t="b">
        <f t="shared" si="61"/>
        <v>1</v>
      </c>
      <c r="D249" s="101">
        <v>579</v>
      </c>
      <c r="E249" s="98" t="s">
        <v>317</v>
      </c>
      <c r="F249" s="81">
        <v>15</v>
      </c>
      <c r="G249" s="82">
        <v>11.052199999999999</v>
      </c>
      <c r="H249" s="82">
        <f t="shared" si="62"/>
        <v>15</v>
      </c>
      <c r="I249" s="83">
        <f t="shared" si="63"/>
        <v>56799.9</v>
      </c>
      <c r="J249" s="83">
        <v>8</v>
      </c>
      <c r="K249" s="83">
        <v>3</v>
      </c>
      <c r="L249" s="83">
        <f t="shared" si="64"/>
        <v>8</v>
      </c>
      <c r="M249" s="83">
        <f t="shared" si="65"/>
        <v>15146.56</v>
      </c>
      <c r="N249" s="83">
        <v>1</v>
      </c>
      <c r="O249" s="83">
        <v>0</v>
      </c>
      <c r="P249" s="83">
        <f t="shared" si="66"/>
        <v>1</v>
      </c>
      <c r="Q249" s="84">
        <f t="shared" si="67"/>
        <v>2037.11</v>
      </c>
      <c r="R249" s="84">
        <v>0</v>
      </c>
      <c r="S249" s="83">
        <v>0</v>
      </c>
      <c r="T249" s="83">
        <f t="shared" si="68"/>
        <v>0</v>
      </c>
      <c r="U249" s="83">
        <f t="shared" si="69"/>
        <v>0</v>
      </c>
      <c r="V249" s="83">
        <v>0</v>
      </c>
      <c r="W249" s="83">
        <v>1</v>
      </c>
      <c r="X249" s="83">
        <f t="shared" si="70"/>
        <v>1</v>
      </c>
      <c r="Y249" s="84">
        <f t="shared" si="71"/>
        <v>740.87</v>
      </c>
      <c r="Z249" s="85">
        <f t="shared" si="72"/>
        <v>74724.44</v>
      </c>
      <c r="AA249" s="86">
        <v>47545</v>
      </c>
      <c r="AB249" s="87">
        <f t="shared" si="58"/>
        <v>0.5333</v>
      </c>
      <c r="AC249" s="84">
        <f t="shared" si="73"/>
        <v>4800</v>
      </c>
      <c r="AD249" s="88">
        <f t="shared" si="59"/>
        <v>4273.9039496238274</v>
      </c>
      <c r="AE249" s="89">
        <f t="shared" si="74"/>
        <v>31453.343949623828</v>
      </c>
      <c r="AF249" s="99">
        <v>65534</v>
      </c>
      <c r="AG249" s="88">
        <f t="shared" si="75"/>
        <v>65534</v>
      </c>
      <c r="AH249" s="91">
        <v>73257.87</v>
      </c>
      <c r="AI249" s="92">
        <f t="shared" si="76"/>
        <v>96987.34</v>
      </c>
      <c r="AJ249" s="93">
        <f t="shared" si="60"/>
        <v>144532.34</v>
      </c>
      <c r="AK249" s="94"/>
      <c r="AL249" s="97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</row>
    <row r="250" spans="1:60" s="100" customFormat="1" ht="12.75" x14ac:dyDescent="0.2">
      <c r="A250" s="157">
        <v>583</v>
      </c>
      <c r="B250" s="158" t="s">
        <v>318</v>
      </c>
      <c r="C250" s="158" t="b">
        <f t="shared" si="61"/>
        <v>1</v>
      </c>
      <c r="D250" s="101">
        <v>583</v>
      </c>
      <c r="E250" s="98" t="s">
        <v>318</v>
      </c>
      <c r="F250" s="81">
        <v>700.74180000000001</v>
      </c>
      <c r="G250" s="82">
        <v>633.71420000000001</v>
      </c>
      <c r="H250" s="82">
        <f t="shared" si="62"/>
        <v>700.74180000000001</v>
      </c>
      <c r="I250" s="83">
        <f t="shared" si="63"/>
        <v>2653470.94</v>
      </c>
      <c r="J250" s="83">
        <v>200.99779999999998</v>
      </c>
      <c r="K250" s="83">
        <v>152.15439999999998</v>
      </c>
      <c r="L250" s="83">
        <f t="shared" si="64"/>
        <v>200.99779999999998</v>
      </c>
      <c r="M250" s="83">
        <f t="shared" si="65"/>
        <v>380553.15</v>
      </c>
      <c r="N250" s="83">
        <v>67.341700000000003</v>
      </c>
      <c r="O250" s="83">
        <v>71.252600000000001</v>
      </c>
      <c r="P250" s="83">
        <f t="shared" si="66"/>
        <v>71.252600000000001</v>
      </c>
      <c r="Q250" s="84">
        <f t="shared" si="67"/>
        <v>145149.38</v>
      </c>
      <c r="R250" s="84">
        <v>0</v>
      </c>
      <c r="S250" s="83">
        <v>2</v>
      </c>
      <c r="T250" s="83">
        <f t="shared" si="68"/>
        <v>2</v>
      </c>
      <c r="U250" s="83">
        <f t="shared" si="69"/>
        <v>1481.74</v>
      </c>
      <c r="V250" s="83">
        <v>11</v>
      </c>
      <c r="W250" s="83">
        <v>6.2225999999999999</v>
      </c>
      <c r="X250" s="83">
        <f t="shared" si="70"/>
        <v>11</v>
      </c>
      <c r="Y250" s="84">
        <f t="shared" si="71"/>
        <v>8149.57</v>
      </c>
      <c r="Z250" s="85">
        <f t="shared" si="72"/>
        <v>3188804.78</v>
      </c>
      <c r="AA250" s="86">
        <v>4244568</v>
      </c>
      <c r="AB250" s="87">
        <f t="shared" si="58"/>
        <v>0.2868</v>
      </c>
      <c r="AC250" s="84">
        <f t="shared" si="73"/>
        <v>0</v>
      </c>
      <c r="AD250" s="88">
        <f t="shared" si="59"/>
        <v>0</v>
      </c>
      <c r="AE250" s="89">
        <f t="shared" si="74"/>
        <v>0</v>
      </c>
      <c r="AF250" s="99">
        <v>129926</v>
      </c>
      <c r="AG250" s="88">
        <f t="shared" si="75"/>
        <v>0</v>
      </c>
      <c r="AH250" s="91">
        <v>0</v>
      </c>
      <c r="AI250" s="92">
        <f t="shared" si="76"/>
        <v>0</v>
      </c>
      <c r="AJ250" s="93">
        <f t="shared" si="60"/>
        <v>4244568</v>
      </c>
      <c r="AK250" s="94"/>
      <c r="AL250" s="97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</row>
    <row r="251" spans="1:60" s="100" customFormat="1" ht="12.75" x14ac:dyDescent="0.2">
      <c r="A251" s="157">
        <v>585</v>
      </c>
      <c r="B251" s="158" t="s">
        <v>319</v>
      </c>
      <c r="C251" s="158" t="b">
        <f t="shared" si="61"/>
        <v>1</v>
      </c>
      <c r="D251" s="101">
        <v>585</v>
      </c>
      <c r="E251" s="98" t="s">
        <v>319</v>
      </c>
      <c r="F251" s="81">
        <v>147.0676</v>
      </c>
      <c r="G251" s="82">
        <v>145.08419999999998</v>
      </c>
      <c r="H251" s="82">
        <f t="shared" si="62"/>
        <v>147.0676</v>
      </c>
      <c r="I251" s="83">
        <f t="shared" si="63"/>
        <v>556895</v>
      </c>
      <c r="J251" s="83">
        <v>66.099500000000006</v>
      </c>
      <c r="K251" s="83">
        <v>50.885199999999998</v>
      </c>
      <c r="L251" s="83">
        <f t="shared" si="64"/>
        <v>66.099500000000006</v>
      </c>
      <c r="M251" s="83">
        <f t="shared" si="65"/>
        <v>125147.51</v>
      </c>
      <c r="N251" s="83">
        <v>23.574300000000001</v>
      </c>
      <c r="O251" s="83">
        <v>26.9238</v>
      </c>
      <c r="P251" s="83">
        <f t="shared" si="66"/>
        <v>26.9238</v>
      </c>
      <c r="Q251" s="84">
        <f t="shared" si="67"/>
        <v>54846.74</v>
      </c>
      <c r="R251" s="84">
        <v>0</v>
      </c>
      <c r="S251" s="83">
        <v>0</v>
      </c>
      <c r="T251" s="83">
        <f t="shared" si="68"/>
        <v>0</v>
      </c>
      <c r="U251" s="83">
        <f t="shared" si="69"/>
        <v>0</v>
      </c>
      <c r="V251" s="83">
        <v>0</v>
      </c>
      <c r="W251" s="83">
        <v>2</v>
      </c>
      <c r="X251" s="83">
        <f t="shared" si="70"/>
        <v>2</v>
      </c>
      <c r="Y251" s="84">
        <f t="shared" si="71"/>
        <v>1481.74</v>
      </c>
      <c r="Z251" s="85">
        <f t="shared" si="72"/>
        <v>738370.99</v>
      </c>
      <c r="AA251" s="86">
        <v>543448</v>
      </c>
      <c r="AB251" s="87">
        <f t="shared" si="58"/>
        <v>0.44940000000000002</v>
      </c>
      <c r="AC251" s="84">
        <f t="shared" si="73"/>
        <v>37131.39</v>
      </c>
      <c r="AD251" s="88">
        <f t="shared" si="59"/>
        <v>33061.665495004723</v>
      </c>
      <c r="AE251" s="89">
        <f t="shared" si="74"/>
        <v>227984.65549500473</v>
      </c>
      <c r="AF251" s="99">
        <v>103906</v>
      </c>
      <c r="AG251" s="88">
        <f t="shared" si="75"/>
        <v>103906</v>
      </c>
      <c r="AH251" s="91">
        <v>246437.43</v>
      </c>
      <c r="AI251" s="92">
        <f t="shared" si="76"/>
        <v>331890.65999999997</v>
      </c>
      <c r="AJ251" s="93">
        <f t="shared" si="60"/>
        <v>875338.65999999992</v>
      </c>
      <c r="AK251" s="94"/>
      <c r="AL251" s="97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</row>
    <row r="252" spans="1:60" s="104" customFormat="1" ht="13.5" thickBot="1" x14ac:dyDescent="0.25">
      <c r="A252" s="163">
        <v>417</v>
      </c>
      <c r="B252" s="164" t="e">
        <v>#REF!</v>
      </c>
      <c r="C252" s="164" t="e">
        <f t="shared" si="61"/>
        <v>#REF!</v>
      </c>
      <c r="D252" s="105">
        <v>417</v>
      </c>
      <c r="E252" s="106" t="s">
        <v>320</v>
      </c>
      <c r="F252" s="107">
        <v>119.759</v>
      </c>
      <c r="G252" s="108">
        <v>120.7599</v>
      </c>
      <c r="H252" s="108">
        <f t="shared" si="62"/>
        <v>120.7599</v>
      </c>
      <c r="I252" s="109">
        <f t="shared" si="63"/>
        <v>457276.68</v>
      </c>
      <c r="J252" s="109">
        <v>27</v>
      </c>
      <c r="K252" s="109">
        <v>46.333300000000001</v>
      </c>
      <c r="L252" s="109">
        <f t="shared" si="64"/>
        <v>46.333300000000001</v>
      </c>
      <c r="M252" s="109">
        <f t="shared" si="65"/>
        <v>87723.76</v>
      </c>
      <c r="N252" s="109">
        <v>18.529800000000002</v>
      </c>
      <c r="O252" s="109">
        <v>24.461099999999998</v>
      </c>
      <c r="P252" s="109">
        <f t="shared" si="66"/>
        <v>24.461099999999998</v>
      </c>
      <c r="Q252" s="110">
        <f t="shared" si="67"/>
        <v>49829.95</v>
      </c>
      <c r="R252" s="110">
        <v>0</v>
      </c>
      <c r="S252" s="109">
        <v>0</v>
      </c>
      <c r="T252" s="109">
        <f t="shared" si="68"/>
        <v>0</v>
      </c>
      <c r="U252" s="109">
        <f t="shared" si="69"/>
        <v>0</v>
      </c>
      <c r="V252" s="109">
        <v>0</v>
      </c>
      <c r="W252" s="109">
        <v>0</v>
      </c>
      <c r="X252" s="109">
        <f t="shared" si="70"/>
        <v>0</v>
      </c>
      <c r="Y252" s="110">
        <f t="shared" si="71"/>
        <v>0</v>
      </c>
      <c r="Z252" s="111">
        <f t="shared" si="72"/>
        <v>594830.3899999999</v>
      </c>
      <c r="AA252" s="112">
        <v>287502</v>
      </c>
      <c r="AB252" s="113">
        <f t="shared" si="58"/>
        <v>0.38369999999999999</v>
      </c>
      <c r="AC252" s="110">
        <f t="shared" si="73"/>
        <v>22222.61</v>
      </c>
      <c r="AD252" s="114">
        <f t="shared" si="59"/>
        <v>19786.937635406244</v>
      </c>
      <c r="AE252" s="115">
        <f t="shared" si="74"/>
        <v>327115.32763540617</v>
      </c>
      <c r="AF252" s="116">
        <v>54251</v>
      </c>
      <c r="AG252" s="114">
        <f t="shared" si="75"/>
        <v>54251</v>
      </c>
      <c r="AH252" s="117">
        <v>323696.71000000002</v>
      </c>
      <c r="AI252" s="165">
        <f t="shared" si="76"/>
        <v>381366.33</v>
      </c>
      <c r="AJ252" s="118">
        <f t="shared" si="60"/>
        <v>668868.33000000007</v>
      </c>
      <c r="AK252" s="94"/>
      <c r="AL252" s="97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</row>
    <row r="253" spans="1:60" ht="12.75" x14ac:dyDescent="0.2">
      <c r="D253" s="119"/>
      <c r="E253" s="119"/>
      <c r="F253" s="119"/>
      <c r="G253" s="119"/>
      <c r="H253" s="119"/>
      <c r="I253" s="120"/>
      <c r="J253" s="120"/>
      <c r="K253" s="121"/>
      <c r="L253" s="121"/>
      <c r="M253" s="122"/>
      <c r="N253" s="122"/>
      <c r="O253" s="119"/>
      <c r="P253" s="119"/>
      <c r="Q253" s="122"/>
      <c r="R253" s="122"/>
      <c r="S253" s="123"/>
      <c r="T253" s="123"/>
      <c r="U253" s="122"/>
      <c r="V253" s="122"/>
      <c r="W253" s="123"/>
      <c r="X253" s="123"/>
      <c r="Y253" s="122"/>
      <c r="Z253" s="122"/>
      <c r="AA253" s="122"/>
      <c r="AB253" s="124"/>
      <c r="AC253" s="124"/>
      <c r="AD253" s="124"/>
      <c r="AE253" s="124"/>
      <c r="AF253" s="119"/>
      <c r="AG253" s="124"/>
      <c r="AH253" s="124"/>
      <c r="AI253" s="125"/>
      <c r="AJ253" s="126">
        <f t="shared" si="60"/>
        <v>0</v>
      </c>
      <c r="AK253" s="127"/>
    </row>
    <row r="254" spans="1:60" ht="12.75" x14ac:dyDescent="0.2">
      <c r="D254" s="129"/>
      <c r="E254" s="129"/>
      <c r="F254" s="129"/>
      <c r="G254" s="129"/>
      <c r="H254" s="129"/>
      <c r="I254" s="130"/>
      <c r="J254" s="130"/>
      <c r="K254" s="131"/>
      <c r="L254" s="131"/>
      <c r="M254" s="132"/>
      <c r="N254" s="132"/>
      <c r="O254" s="129"/>
      <c r="P254" s="129"/>
      <c r="Q254" s="132"/>
      <c r="R254" s="132"/>
      <c r="S254" s="133"/>
      <c r="T254" s="133"/>
      <c r="U254" s="132"/>
      <c r="V254" s="132"/>
      <c r="W254" s="133"/>
      <c r="X254" s="133"/>
      <c r="Y254" s="132"/>
      <c r="Z254" s="132"/>
      <c r="AA254" s="132"/>
      <c r="AB254" s="84"/>
      <c r="AC254" s="84"/>
      <c r="AD254" s="84"/>
      <c r="AE254" s="84"/>
      <c r="AF254" s="129"/>
      <c r="AG254" s="84"/>
      <c r="AH254" s="84"/>
      <c r="AI254" s="134"/>
      <c r="AJ254" s="135">
        <f t="shared" si="60"/>
        <v>0</v>
      </c>
      <c r="AK254" s="127"/>
    </row>
    <row r="255" spans="1:60" ht="12.75" x14ac:dyDescent="0.2">
      <c r="D255" s="136" t="s">
        <v>321</v>
      </c>
      <c r="E255" s="137" t="s">
        <v>322</v>
      </c>
      <c r="F255" s="137"/>
      <c r="G255" s="137"/>
      <c r="H255" s="137"/>
      <c r="I255" s="84">
        <f t="shared" ref="I255:I269" si="77">ROUND(G255*I$5,2)</f>
        <v>0</v>
      </c>
      <c r="J255" s="84"/>
      <c r="K255" s="138">
        <v>0</v>
      </c>
      <c r="L255" s="138"/>
      <c r="M255" s="84">
        <f t="shared" ref="M255:M269" si="78">ROUND(K255*$M$5,0)</f>
        <v>0</v>
      </c>
      <c r="N255" s="84"/>
      <c r="O255" s="138">
        <v>0</v>
      </c>
      <c r="P255" s="138"/>
      <c r="Q255" s="84">
        <f t="shared" ref="Q255:Q269" si="79">ROUND(O255*$Q$5,0)</f>
        <v>0</v>
      </c>
      <c r="R255" s="84"/>
      <c r="S255" s="138">
        <v>0</v>
      </c>
      <c r="T255" s="138"/>
      <c r="U255" s="84">
        <f t="shared" ref="U255:U269" si="80">ROUND(S255*$U$5,0)</f>
        <v>0</v>
      </c>
      <c r="V255" s="84"/>
      <c r="W255" s="84">
        <v>0</v>
      </c>
      <c r="X255" s="84"/>
      <c r="Y255" s="84">
        <f t="shared" ref="Y255:Y269" si="81">ROUND(W255*$Y$5,0)</f>
        <v>0</v>
      </c>
      <c r="Z255" s="83">
        <f t="shared" ref="Z255:Z269" si="82">I255+M255+Q255+U255+Y255</f>
        <v>0</v>
      </c>
      <c r="AA255" s="132">
        <v>1652</v>
      </c>
      <c r="AB255" s="84"/>
      <c r="AC255" s="84"/>
      <c r="AD255" s="84"/>
      <c r="AE255" s="139">
        <f t="shared" ref="AE255:AE269" si="83">IF(Z255&gt;AA255,Z255-AA255,0)</f>
        <v>0</v>
      </c>
      <c r="AF255" s="140">
        <v>61</v>
      </c>
      <c r="AG255" s="84">
        <f t="shared" ref="AG255:AG269" si="84">IF(OR(G255=0,AA255&gt;Z255),0,ROUND(AF255*$AG$5,2))</f>
        <v>0</v>
      </c>
      <c r="AH255" s="84"/>
      <c r="AI255" s="134"/>
      <c r="AJ255" s="135">
        <f t="shared" si="60"/>
        <v>1652</v>
      </c>
      <c r="AK255" s="127"/>
    </row>
    <row r="256" spans="1:60" ht="12.75" x14ac:dyDescent="0.2">
      <c r="D256" s="136" t="s">
        <v>323</v>
      </c>
      <c r="E256" s="137" t="s">
        <v>324</v>
      </c>
      <c r="F256" s="137"/>
      <c r="G256" s="137"/>
      <c r="H256" s="137"/>
      <c r="I256" s="84">
        <f t="shared" si="77"/>
        <v>0</v>
      </c>
      <c r="J256" s="84"/>
      <c r="K256" s="138">
        <v>0</v>
      </c>
      <c r="L256" s="138"/>
      <c r="M256" s="84">
        <f t="shared" si="78"/>
        <v>0</v>
      </c>
      <c r="N256" s="84"/>
      <c r="O256" s="138">
        <v>0</v>
      </c>
      <c r="P256" s="138"/>
      <c r="Q256" s="84">
        <f t="shared" si="79"/>
        <v>0</v>
      </c>
      <c r="R256" s="84"/>
      <c r="S256" s="138">
        <v>0</v>
      </c>
      <c r="T256" s="138"/>
      <c r="U256" s="84">
        <f t="shared" si="80"/>
        <v>0</v>
      </c>
      <c r="V256" s="84"/>
      <c r="W256" s="84">
        <v>0</v>
      </c>
      <c r="X256" s="84"/>
      <c r="Y256" s="84">
        <f t="shared" si="81"/>
        <v>0</v>
      </c>
      <c r="Z256" s="83">
        <f t="shared" si="82"/>
        <v>0</v>
      </c>
      <c r="AA256" s="132">
        <v>0</v>
      </c>
      <c r="AB256" s="84"/>
      <c r="AC256" s="84"/>
      <c r="AD256" s="84"/>
      <c r="AE256" s="139">
        <f t="shared" si="83"/>
        <v>0</v>
      </c>
      <c r="AF256" s="140">
        <v>0</v>
      </c>
      <c r="AG256" s="84">
        <f t="shared" si="84"/>
        <v>0</v>
      </c>
      <c r="AH256" s="84"/>
      <c r="AI256" s="134"/>
      <c r="AJ256" s="135">
        <f t="shared" si="60"/>
        <v>0</v>
      </c>
      <c r="AK256" s="127"/>
    </row>
    <row r="257" spans="4:37" ht="12.75" x14ac:dyDescent="0.2">
      <c r="D257" s="136" t="s">
        <v>325</v>
      </c>
      <c r="E257" s="137" t="s">
        <v>326</v>
      </c>
      <c r="F257" s="137"/>
      <c r="G257" s="137"/>
      <c r="H257" s="137"/>
      <c r="I257" s="84">
        <f t="shared" si="77"/>
        <v>0</v>
      </c>
      <c r="J257" s="84"/>
      <c r="K257" s="138">
        <v>0</v>
      </c>
      <c r="L257" s="138"/>
      <c r="M257" s="84">
        <f t="shared" si="78"/>
        <v>0</v>
      </c>
      <c r="N257" s="84"/>
      <c r="O257" s="138">
        <v>0</v>
      </c>
      <c r="P257" s="138"/>
      <c r="Q257" s="84">
        <f t="shared" si="79"/>
        <v>0</v>
      </c>
      <c r="R257" s="84"/>
      <c r="S257" s="138">
        <v>0</v>
      </c>
      <c r="T257" s="138"/>
      <c r="U257" s="84">
        <f t="shared" si="80"/>
        <v>0</v>
      </c>
      <c r="V257" s="84"/>
      <c r="W257" s="84">
        <v>0</v>
      </c>
      <c r="X257" s="84"/>
      <c r="Y257" s="84">
        <f t="shared" si="81"/>
        <v>0</v>
      </c>
      <c r="Z257" s="83">
        <f t="shared" si="82"/>
        <v>0</v>
      </c>
      <c r="AA257" s="132">
        <v>0</v>
      </c>
      <c r="AB257" s="84"/>
      <c r="AC257" s="84"/>
      <c r="AD257" s="84"/>
      <c r="AE257" s="139">
        <f t="shared" si="83"/>
        <v>0</v>
      </c>
      <c r="AF257" s="140">
        <v>7</v>
      </c>
      <c r="AG257" s="84">
        <f t="shared" si="84"/>
        <v>0</v>
      </c>
      <c r="AH257" s="84"/>
      <c r="AI257" s="134"/>
      <c r="AJ257" s="135">
        <f t="shared" si="60"/>
        <v>0</v>
      </c>
      <c r="AK257" s="127"/>
    </row>
    <row r="258" spans="4:37" ht="12.75" x14ac:dyDescent="0.2">
      <c r="D258" s="136" t="s">
        <v>327</v>
      </c>
      <c r="E258" s="137" t="s">
        <v>328</v>
      </c>
      <c r="F258" s="137"/>
      <c r="G258" s="137"/>
      <c r="H258" s="137"/>
      <c r="I258" s="84">
        <f t="shared" si="77"/>
        <v>0</v>
      </c>
      <c r="J258" s="84"/>
      <c r="K258" s="138">
        <v>0</v>
      </c>
      <c r="L258" s="138"/>
      <c r="M258" s="84">
        <f t="shared" si="78"/>
        <v>0</v>
      </c>
      <c r="N258" s="84"/>
      <c r="O258" s="138">
        <v>0</v>
      </c>
      <c r="P258" s="138"/>
      <c r="Q258" s="84">
        <f t="shared" si="79"/>
        <v>0</v>
      </c>
      <c r="R258" s="84"/>
      <c r="S258" s="138">
        <v>0</v>
      </c>
      <c r="T258" s="138"/>
      <c r="U258" s="84">
        <f t="shared" si="80"/>
        <v>0</v>
      </c>
      <c r="V258" s="84"/>
      <c r="W258" s="84">
        <v>0</v>
      </c>
      <c r="X258" s="84"/>
      <c r="Y258" s="84">
        <f t="shared" si="81"/>
        <v>0</v>
      </c>
      <c r="Z258" s="83">
        <f t="shared" si="82"/>
        <v>0</v>
      </c>
      <c r="AA258" s="132">
        <v>78</v>
      </c>
      <c r="AB258" s="84"/>
      <c r="AC258" s="84"/>
      <c r="AD258" s="84"/>
      <c r="AE258" s="139">
        <f t="shared" si="83"/>
        <v>0</v>
      </c>
      <c r="AF258" s="140">
        <v>0</v>
      </c>
      <c r="AG258" s="84">
        <f t="shared" si="84"/>
        <v>0</v>
      </c>
      <c r="AH258" s="84"/>
      <c r="AI258" s="134"/>
      <c r="AJ258" s="135">
        <f t="shared" si="60"/>
        <v>78</v>
      </c>
      <c r="AK258" s="127"/>
    </row>
    <row r="259" spans="4:37" ht="12.75" x14ac:dyDescent="0.2">
      <c r="D259" s="136" t="s">
        <v>329</v>
      </c>
      <c r="E259" s="137" t="s">
        <v>330</v>
      </c>
      <c r="F259" s="137"/>
      <c r="G259" s="137"/>
      <c r="H259" s="137"/>
      <c r="I259" s="84">
        <f t="shared" si="77"/>
        <v>0</v>
      </c>
      <c r="J259" s="84"/>
      <c r="K259" s="138">
        <v>0</v>
      </c>
      <c r="L259" s="138"/>
      <c r="M259" s="84">
        <f t="shared" si="78"/>
        <v>0</v>
      </c>
      <c r="N259" s="84"/>
      <c r="O259" s="138">
        <v>0</v>
      </c>
      <c r="P259" s="138"/>
      <c r="Q259" s="84">
        <f t="shared" si="79"/>
        <v>0</v>
      </c>
      <c r="R259" s="84"/>
      <c r="S259" s="138">
        <v>0</v>
      </c>
      <c r="T259" s="138"/>
      <c r="U259" s="84">
        <f t="shared" si="80"/>
        <v>0</v>
      </c>
      <c r="V259" s="84"/>
      <c r="W259" s="84">
        <v>0</v>
      </c>
      <c r="X259" s="84"/>
      <c r="Y259" s="84">
        <f t="shared" si="81"/>
        <v>0</v>
      </c>
      <c r="Z259" s="83">
        <f t="shared" si="82"/>
        <v>0</v>
      </c>
      <c r="AA259" s="132">
        <v>485</v>
      </c>
      <c r="AB259" s="84"/>
      <c r="AC259" s="84"/>
      <c r="AD259" s="84"/>
      <c r="AE259" s="139">
        <f t="shared" si="83"/>
        <v>0</v>
      </c>
      <c r="AF259" s="140">
        <v>236</v>
      </c>
      <c r="AG259" s="84">
        <f t="shared" si="84"/>
        <v>0</v>
      </c>
      <c r="AH259" s="84"/>
      <c r="AI259" s="134"/>
      <c r="AJ259" s="135">
        <f t="shared" si="60"/>
        <v>485</v>
      </c>
      <c r="AK259" s="127"/>
    </row>
    <row r="260" spans="4:37" ht="12.75" x14ac:dyDescent="0.2">
      <c r="D260" s="136" t="s">
        <v>331</v>
      </c>
      <c r="E260" s="137" t="s">
        <v>332</v>
      </c>
      <c r="F260" s="137"/>
      <c r="G260" s="137"/>
      <c r="H260" s="137"/>
      <c r="I260" s="84">
        <f t="shared" si="77"/>
        <v>0</v>
      </c>
      <c r="J260" s="84"/>
      <c r="K260" s="138">
        <v>0</v>
      </c>
      <c r="L260" s="138"/>
      <c r="M260" s="84">
        <f t="shared" si="78"/>
        <v>0</v>
      </c>
      <c r="N260" s="84"/>
      <c r="O260" s="138">
        <v>0</v>
      </c>
      <c r="P260" s="138"/>
      <c r="Q260" s="84">
        <f t="shared" si="79"/>
        <v>0</v>
      </c>
      <c r="R260" s="84"/>
      <c r="S260" s="138">
        <v>0</v>
      </c>
      <c r="T260" s="138"/>
      <c r="U260" s="84">
        <f t="shared" si="80"/>
        <v>0</v>
      </c>
      <c r="V260" s="84"/>
      <c r="W260" s="84">
        <v>0</v>
      </c>
      <c r="X260" s="84"/>
      <c r="Y260" s="84">
        <f t="shared" si="81"/>
        <v>0</v>
      </c>
      <c r="Z260" s="83">
        <f t="shared" si="82"/>
        <v>0</v>
      </c>
      <c r="AA260" s="132">
        <v>0</v>
      </c>
      <c r="AB260" s="84"/>
      <c r="AC260" s="84"/>
      <c r="AD260" s="84"/>
      <c r="AE260" s="139">
        <f t="shared" si="83"/>
        <v>0</v>
      </c>
      <c r="AF260" s="140">
        <v>0</v>
      </c>
      <c r="AG260" s="84">
        <f t="shared" si="84"/>
        <v>0</v>
      </c>
      <c r="AH260" s="84"/>
      <c r="AI260" s="134"/>
      <c r="AJ260" s="135">
        <f t="shared" si="60"/>
        <v>0</v>
      </c>
      <c r="AK260" s="127"/>
    </row>
    <row r="261" spans="4:37" ht="12.75" x14ac:dyDescent="0.2">
      <c r="D261" s="136" t="s">
        <v>333</v>
      </c>
      <c r="E261" s="137" t="s">
        <v>334</v>
      </c>
      <c r="F261" s="137"/>
      <c r="G261" s="137"/>
      <c r="H261" s="137"/>
      <c r="I261" s="84">
        <f t="shared" si="77"/>
        <v>0</v>
      </c>
      <c r="J261" s="84"/>
      <c r="K261" s="138">
        <v>0</v>
      </c>
      <c r="L261" s="138"/>
      <c r="M261" s="84">
        <f t="shared" si="78"/>
        <v>0</v>
      </c>
      <c r="N261" s="84"/>
      <c r="O261" s="138">
        <v>0</v>
      </c>
      <c r="P261" s="138"/>
      <c r="Q261" s="84">
        <f t="shared" si="79"/>
        <v>0</v>
      </c>
      <c r="R261" s="84"/>
      <c r="S261" s="138">
        <v>0</v>
      </c>
      <c r="T261" s="138"/>
      <c r="U261" s="84">
        <f t="shared" si="80"/>
        <v>0</v>
      </c>
      <c r="V261" s="84"/>
      <c r="W261" s="84">
        <v>0</v>
      </c>
      <c r="X261" s="84"/>
      <c r="Y261" s="84">
        <f t="shared" si="81"/>
        <v>0</v>
      </c>
      <c r="Z261" s="83">
        <f t="shared" si="82"/>
        <v>0</v>
      </c>
      <c r="AA261" s="132">
        <v>96</v>
      </c>
      <c r="AB261" s="84"/>
      <c r="AC261" s="84"/>
      <c r="AD261" s="84"/>
      <c r="AE261" s="139">
        <f t="shared" si="83"/>
        <v>0</v>
      </c>
      <c r="AF261" s="140">
        <v>0</v>
      </c>
      <c r="AG261" s="84">
        <f t="shared" si="84"/>
        <v>0</v>
      </c>
      <c r="AH261" s="84"/>
      <c r="AI261" s="134"/>
      <c r="AJ261" s="135">
        <f t="shared" si="60"/>
        <v>96</v>
      </c>
      <c r="AK261" s="127"/>
    </row>
    <row r="262" spans="4:37" ht="12.75" x14ac:dyDescent="0.2">
      <c r="D262" s="136" t="s">
        <v>335</v>
      </c>
      <c r="E262" s="137" t="s">
        <v>336</v>
      </c>
      <c r="F262" s="137"/>
      <c r="G262" s="137"/>
      <c r="H262" s="137"/>
      <c r="I262" s="84">
        <f t="shared" si="77"/>
        <v>0</v>
      </c>
      <c r="J262" s="84"/>
      <c r="K262" s="138">
        <v>0</v>
      </c>
      <c r="L262" s="138"/>
      <c r="M262" s="84">
        <f t="shared" si="78"/>
        <v>0</v>
      </c>
      <c r="N262" s="84"/>
      <c r="O262" s="138">
        <v>0</v>
      </c>
      <c r="P262" s="138"/>
      <c r="Q262" s="84">
        <f t="shared" si="79"/>
        <v>0</v>
      </c>
      <c r="R262" s="84"/>
      <c r="S262" s="138">
        <v>0</v>
      </c>
      <c r="T262" s="138"/>
      <c r="U262" s="84">
        <f t="shared" si="80"/>
        <v>0</v>
      </c>
      <c r="V262" s="84"/>
      <c r="W262" s="84">
        <v>0</v>
      </c>
      <c r="X262" s="84"/>
      <c r="Y262" s="84">
        <f t="shared" si="81"/>
        <v>0</v>
      </c>
      <c r="Z262" s="83">
        <f t="shared" si="82"/>
        <v>0</v>
      </c>
      <c r="AA262" s="132">
        <v>16572</v>
      </c>
      <c r="AB262" s="84"/>
      <c r="AC262" s="84"/>
      <c r="AD262" s="84"/>
      <c r="AE262" s="139">
        <f t="shared" si="83"/>
        <v>0</v>
      </c>
      <c r="AF262" s="140">
        <v>1283</v>
      </c>
      <c r="AG262" s="84">
        <f t="shared" si="84"/>
        <v>0</v>
      </c>
      <c r="AH262" s="84"/>
      <c r="AI262" s="134"/>
      <c r="AJ262" s="135">
        <f t="shared" si="60"/>
        <v>16572</v>
      </c>
      <c r="AK262" s="127"/>
    </row>
    <row r="263" spans="4:37" ht="12.75" x14ac:dyDescent="0.2">
      <c r="D263" s="136" t="s">
        <v>337</v>
      </c>
      <c r="E263" s="137" t="s">
        <v>338</v>
      </c>
      <c r="F263" s="137"/>
      <c r="G263" s="137"/>
      <c r="H263" s="137"/>
      <c r="I263" s="84">
        <f t="shared" si="77"/>
        <v>0</v>
      </c>
      <c r="J263" s="84"/>
      <c r="K263" s="138">
        <v>0</v>
      </c>
      <c r="L263" s="138"/>
      <c r="M263" s="84">
        <f t="shared" si="78"/>
        <v>0</v>
      </c>
      <c r="N263" s="84"/>
      <c r="O263" s="138">
        <v>0</v>
      </c>
      <c r="P263" s="138"/>
      <c r="Q263" s="84">
        <f t="shared" si="79"/>
        <v>0</v>
      </c>
      <c r="R263" s="84"/>
      <c r="S263" s="138">
        <v>0</v>
      </c>
      <c r="T263" s="138"/>
      <c r="U263" s="84">
        <f t="shared" si="80"/>
        <v>0</v>
      </c>
      <c r="V263" s="84"/>
      <c r="W263" s="84">
        <v>0</v>
      </c>
      <c r="X263" s="84"/>
      <c r="Y263" s="84">
        <f t="shared" si="81"/>
        <v>0</v>
      </c>
      <c r="Z263" s="83">
        <f t="shared" si="82"/>
        <v>0</v>
      </c>
      <c r="AA263" s="132">
        <v>0</v>
      </c>
      <c r="AB263" s="84"/>
      <c r="AC263" s="84"/>
      <c r="AD263" s="84"/>
      <c r="AE263" s="139">
        <f t="shared" si="83"/>
        <v>0</v>
      </c>
      <c r="AF263" s="140">
        <v>0</v>
      </c>
      <c r="AG263" s="84">
        <f t="shared" si="84"/>
        <v>0</v>
      </c>
      <c r="AH263" s="84"/>
      <c r="AI263" s="134"/>
      <c r="AJ263" s="135">
        <f t="shared" si="60"/>
        <v>0</v>
      </c>
      <c r="AK263" s="127"/>
    </row>
    <row r="264" spans="4:37" ht="12.75" x14ac:dyDescent="0.2">
      <c r="D264" s="136" t="s">
        <v>339</v>
      </c>
      <c r="E264" s="137" t="s">
        <v>340</v>
      </c>
      <c r="F264" s="137"/>
      <c r="G264" s="137"/>
      <c r="H264" s="137"/>
      <c r="I264" s="84">
        <f t="shared" si="77"/>
        <v>0</v>
      </c>
      <c r="J264" s="84"/>
      <c r="K264" s="138">
        <v>0</v>
      </c>
      <c r="L264" s="138"/>
      <c r="M264" s="84">
        <f t="shared" si="78"/>
        <v>0</v>
      </c>
      <c r="N264" s="84"/>
      <c r="O264" s="138">
        <v>0</v>
      </c>
      <c r="P264" s="138"/>
      <c r="Q264" s="84">
        <f t="shared" si="79"/>
        <v>0</v>
      </c>
      <c r="R264" s="84"/>
      <c r="S264" s="138">
        <v>0</v>
      </c>
      <c r="T264" s="138"/>
      <c r="U264" s="84">
        <f t="shared" si="80"/>
        <v>0</v>
      </c>
      <c r="V264" s="84"/>
      <c r="W264" s="84">
        <v>0</v>
      </c>
      <c r="X264" s="84"/>
      <c r="Y264" s="84">
        <f t="shared" si="81"/>
        <v>0</v>
      </c>
      <c r="Z264" s="83">
        <f t="shared" si="82"/>
        <v>0</v>
      </c>
      <c r="AA264" s="132">
        <v>0</v>
      </c>
      <c r="AB264" s="84"/>
      <c r="AC264" s="84"/>
      <c r="AD264" s="84"/>
      <c r="AE264" s="139">
        <f t="shared" si="83"/>
        <v>0</v>
      </c>
      <c r="AF264" s="140">
        <v>0</v>
      </c>
      <c r="AG264" s="84">
        <f t="shared" si="84"/>
        <v>0</v>
      </c>
      <c r="AH264" s="84"/>
      <c r="AI264" s="134"/>
      <c r="AJ264" s="135">
        <f t="shared" ref="AJ264:AJ269" si="85">AI264+AA264</f>
        <v>0</v>
      </c>
      <c r="AK264" s="127"/>
    </row>
    <row r="265" spans="4:37" ht="12.75" x14ac:dyDescent="0.2">
      <c r="D265" s="136" t="s">
        <v>341</v>
      </c>
      <c r="E265" s="137" t="s">
        <v>342</v>
      </c>
      <c r="F265" s="137"/>
      <c r="G265" s="137"/>
      <c r="H265" s="137"/>
      <c r="I265" s="84">
        <f t="shared" si="77"/>
        <v>0</v>
      </c>
      <c r="J265" s="84"/>
      <c r="K265" s="138">
        <v>0</v>
      </c>
      <c r="L265" s="138"/>
      <c r="M265" s="84">
        <f t="shared" si="78"/>
        <v>0</v>
      </c>
      <c r="N265" s="84"/>
      <c r="O265" s="138">
        <v>0</v>
      </c>
      <c r="P265" s="138"/>
      <c r="Q265" s="84">
        <f t="shared" si="79"/>
        <v>0</v>
      </c>
      <c r="R265" s="84"/>
      <c r="S265" s="138">
        <v>0</v>
      </c>
      <c r="T265" s="138"/>
      <c r="U265" s="84">
        <f t="shared" si="80"/>
        <v>0</v>
      </c>
      <c r="V265" s="84"/>
      <c r="W265" s="84">
        <v>0</v>
      </c>
      <c r="X265" s="84"/>
      <c r="Y265" s="84">
        <f t="shared" si="81"/>
        <v>0</v>
      </c>
      <c r="Z265" s="83">
        <f t="shared" si="82"/>
        <v>0</v>
      </c>
      <c r="AA265" s="132">
        <v>249</v>
      </c>
      <c r="AB265" s="84"/>
      <c r="AC265" s="84"/>
      <c r="AD265" s="84"/>
      <c r="AE265" s="139">
        <f t="shared" si="83"/>
        <v>0</v>
      </c>
      <c r="AF265" s="140">
        <v>0</v>
      </c>
      <c r="AG265" s="84">
        <f t="shared" si="84"/>
        <v>0</v>
      </c>
      <c r="AH265" s="84"/>
      <c r="AI265" s="134"/>
      <c r="AJ265" s="135">
        <f t="shared" si="85"/>
        <v>249</v>
      </c>
      <c r="AK265" s="127"/>
    </row>
    <row r="266" spans="4:37" ht="12.75" x14ac:dyDescent="0.2">
      <c r="D266" s="136" t="s">
        <v>343</v>
      </c>
      <c r="E266" s="137" t="s">
        <v>344</v>
      </c>
      <c r="F266" s="137"/>
      <c r="G266" s="137"/>
      <c r="H266" s="137"/>
      <c r="I266" s="84">
        <f t="shared" si="77"/>
        <v>0</v>
      </c>
      <c r="J266" s="84"/>
      <c r="K266" s="138">
        <v>0</v>
      </c>
      <c r="L266" s="138"/>
      <c r="M266" s="84">
        <f t="shared" si="78"/>
        <v>0</v>
      </c>
      <c r="N266" s="84"/>
      <c r="O266" s="138">
        <v>0</v>
      </c>
      <c r="P266" s="138"/>
      <c r="Q266" s="84">
        <f t="shared" si="79"/>
        <v>0</v>
      </c>
      <c r="R266" s="84"/>
      <c r="S266" s="138">
        <v>0</v>
      </c>
      <c r="T266" s="138"/>
      <c r="U266" s="84">
        <f t="shared" si="80"/>
        <v>0</v>
      </c>
      <c r="V266" s="84"/>
      <c r="W266" s="84">
        <v>0</v>
      </c>
      <c r="X266" s="84"/>
      <c r="Y266" s="84">
        <f t="shared" si="81"/>
        <v>0</v>
      </c>
      <c r="Z266" s="83">
        <f t="shared" si="82"/>
        <v>0</v>
      </c>
      <c r="AA266" s="132">
        <v>0</v>
      </c>
      <c r="AB266" s="84"/>
      <c r="AC266" s="84"/>
      <c r="AD266" s="84"/>
      <c r="AE266" s="139">
        <f t="shared" si="83"/>
        <v>0</v>
      </c>
      <c r="AF266" s="140">
        <v>0</v>
      </c>
      <c r="AG266" s="84">
        <f t="shared" si="84"/>
        <v>0</v>
      </c>
      <c r="AH266" s="84"/>
      <c r="AI266" s="134"/>
      <c r="AJ266" s="135">
        <f t="shared" si="85"/>
        <v>0</v>
      </c>
      <c r="AK266" s="127"/>
    </row>
    <row r="267" spans="4:37" ht="12.75" x14ac:dyDescent="0.2">
      <c r="D267" s="136" t="s">
        <v>345</v>
      </c>
      <c r="E267" s="137" t="s">
        <v>346</v>
      </c>
      <c r="F267" s="137"/>
      <c r="G267" s="137"/>
      <c r="H267" s="137"/>
      <c r="I267" s="84">
        <f t="shared" si="77"/>
        <v>0</v>
      </c>
      <c r="J267" s="84"/>
      <c r="K267" s="138">
        <v>0</v>
      </c>
      <c r="L267" s="138"/>
      <c r="M267" s="84">
        <f t="shared" si="78"/>
        <v>0</v>
      </c>
      <c r="N267" s="84"/>
      <c r="O267" s="138">
        <v>0</v>
      </c>
      <c r="P267" s="138"/>
      <c r="Q267" s="84">
        <f t="shared" si="79"/>
        <v>0</v>
      </c>
      <c r="R267" s="84"/>
      <c r="S267" s="138">
        <v>0</v>
      </c>
      <c r="T267" s="138"/>
      <c r="U267" s="84">
        <f t="shared" si="80"/>
        <v>0</v>
      </c>
      <c r="V267" s="84"/>
      <c r="W267" s="84">
        <v>0</v>
      </c>
      <c r="X267" s="84"/>
      <c r="Y267" s="84">
        <f t="shared" si="81"/>
        <v>0</v>
      </c>
      <c r="Z267" s="83">
        <f t="shared" si="82"/>
        <v>0</v>
      </c>
      <c r="AA267" s="132">
        <v>3984</v>
      </c>
      <c r="AB267" s="84"/>
      <c r="AC267" s="84"/>
      <c r="AD267" s="84"/>
      <c r="AE267" s="139">
        <f t="shared" si="83"/>
        <v>0</v>
      </c>
      <c r="AF267" s="140">
        <v>1605</v>
      </c>
      <c r="AG267" s="84">
        <f t="shared" si="84"/>
        <v>0</v>
      </c>
      <c r="AH267" s="84"/>
      <c r="AI267" s="134"/>
      <c r="AJ267" s="135">
        <f t="shared" si="85"/>
        <v>3984</v>
      </c>
      <c r="AK267" s="127"/>
    </row>
    <row r="268" spans="4:37" ht="12.75" x14ac:dyDescent="0.2">
      <c r="D268" s="136" t="s">
        <v>347</v>
      </c>
      <c r="E268" s="137" t="s">
        <v>348</v>
      </c>
      <c r="F268" s="137"/>
      <c r="G268" s="137"/>
      <c r="H268" s="137"/>
      <c r="I268" s="84">
        <f t="shared" si="77"/>
        <v>0</v>
      </c>
      <c r="J268" s="84"/>
      <c r="K268" s="138">
        <v>0</v>
      </c>
      <c r="L268" s="138"/>
      <c r="M268" s="84">
        <f t="shared" si="78"/>
        <v>0</v>
      </c>
      <c r="N268" s="84"/>
      <c r="O268" s="138">
        <v>0</v>
      </c>
      <c r="P268" s="138"/>
      <c r="Q268" s="84">
        <f t="shared" si="79"/>
        <v>0</v>
      </c>
      <c r="R268" s="84"/>
      <c r="S268" s="138">
        <v>0</v>
      </c>
      <c r="T268" s="138"/>
      <c r="U268" s="84">
        <f t="shared" si="80"/>
        <v>0</v>
      </c>
      <c r="V268" s="84"/>
      <c r="W268" s="84">
        <v>0</v>
      </c>
      <c r="X268" s="84"/>
      <c r="Y268" s="84">
        <f t="shared" si="81"/>
        <v>0</v>
      </c>
      <c r="Z268" s="83">
        <f t="shared" si="82"/>
        <v>0</v>
      </c>
      <c r="AA268" s="132">
        <v>2796</v>
      </c>
      <c r="AB268" s="84"/>
      <c r="AC268" s="84"/>
      <c r="AD268" s="84"/>
      <c r="AE268" s="139">
        <f t="shared" si="83"/>
        <v>0</v>
      </c>
      <c r="AF268" s="140">
        <v>0</v>
      </c>
      <c r="AG268" s="84">
        <f t="shared" si="84"/>
        <v>0</v>
      </c>
      <c r="AH268" s="84"/>
      <c r="AI268" s="134"/>
      <c r="AJ268" s="135">
        <f t="shared" si="85"/>
        <v>2796</v>
      </c>
      <c r="AK268" s="127"/>
    </row>
    <row r="269" spans="4:37" ht="12.75" x14ac:dyDescent="0.2">
      <c r="D269" s="136" t="s">
        <v>349</v>
      </c>
      <c r="E269" s="137" t="s">
        <v>350</v>
      </c>
      <c r="F269" s="137"/>
      <c r="G269" s="137"/>
      <c r="H269" s="137"/>
      <c r="I269" s="84">
        <f t="shared" si="77"/>
        <v>0</v>
      </c>
      <c r="J269" s="84"/>
      <c r="K269" s="138">
        <v>0</v>
      </c>
      <c r="L269" s="138"/>
      <c r="M269" s="84">
        <f t="shared" si="78"/>
        <v>0</v>
      </c>
      <c r="N269" s="84"/>
      <c r="O269" s="138">
        <v>0</v>
      </c>
      <c r="P269" s="138"/>
      <c r="Q269" s="84">
        <f t="shared" si="79"/>
        <v>0</v>
      </c>
      <c r="R269" s="84"/>
      <c r="S269" s="138">
        <v>0</v>
      </c>
      <c r="T269" s="138"/>
      <c r="U269" s="84">
        <f t="shared" si="80"/>
        <v>0</v>
      </c>
      <c r="V269" s="84"/>
      <c r="W269" s="84">
        <v>0</v>
      </c>
      <c r="X269" s="84"/>
      <c r="Y269" s="84">
        <f t="shared" si="81"/>
        <v>0</v>
      </c>
      <c r="Z269" s="83">
        <f t="shared" si="82"/>
        <v>0</v>
      </c>
      <c r="AA269" s="132">
        <v>11988</v>
      </c>
      <c r="AB269" s="84"/>
      <c r="AC269" s="84"/>
      <c r="AD269" s="84"/>
      <c r="AE269" s="139">
        <f t="shared" si="83"/>
        <v>0</v>
      </c>
      <c r="AF269" s="140">
        <v>1639</v>
      </c>
      <c r="AG269" s="84">
        <f t="shared" si="84"/>
        <v>0</v>
      </c>
      <c r="AH269" s="84"/>
      <c r="AI269" s="134"/>
      <c r="AJ269" s="135">
        <f t="shared" si="85"/>
        <v>11988</v>
      </c>
      <c r="AK269" s="127"/>
    </row>
    <row r="270" spans="4:37" x14ac:dyDescent="0.2">
      <c r="W270" s="141"/>
      <c r="X270" s="141"/>
      <c r="Y270" s="11"/>
      <c r="AA270" s="1"/>
      <c r="AI270" s="96"/>
    </row>
    <row r="271" spans="4:37" x14ac:dyDescent="0.2">
      <c r="E271"/>
      <c r="F271"/>
      <c r="G271"/>
      <c r="H271"/>
      <c r="I271" s="27"/>
      <c r="J271" s="27"/>
      <c r="M271" s="27"/>
      <c r="N271" s="27"/>
      <c r="O271" s="27"/>
      <c r="P271" s="27"/>
      <c r="Q271" s="38"/>
      <c r="R271" s="38"/>
      <c r="S271" s="142"/>
      <c r="T271" s="142"/>
      <c r="U271" s="38"/>
      <c r="V271" s="38"/>
      <c r="W271" s="143"/>
      <c r="X271" s="143"/>
      <c r="Y271" s="144"/>
      <c r="Z271" s="1"/>
      <c r="AI271" s="96"/>
    </row>
    <row r="272" spans="4:37" x14ac:dyDescent="0.2">
      <c r="E272"/>
      <c r="F272"/>
      <c r="G272"/>
      <c r="H272"/>
      <c r="W272" s="141"/>
      <c r="X272" s="141"/>
      <c r="AF272" s="11">
        <f>COUNTIF(AF8:AF269,"&gt;0")</f>
        <v>185</v>
      </c>
      <c r="AI272" s="12"/>
    </row>
    <row r="273" spans="5:35" x14ac:dyDescent="0.2">
      <c r="E273"/>
      <c r="F273"/>
      <c r="G273"/>
      <c r="H273"/>
      <c r="W273" s="141"/>
      <c r="X273" s="141"/>
      <c r="AI273" s="128"/>
    </row>
    <row r="274" spans="5:35" x14ac:dyDescent="0.2">
      <c r="E274"/>
      <c r="F274"/>
      <c r="G274"/>
      <c r="H274"/>
      <c r="W274" s="141"/>
      <c r="X274" s="141"/>
      <c r="AI274" s="128"/>
    </row>
    <row r="275" spans="5:35" x14ac:dyDescent="0.2">
      <c r="E275"/>
      <c r="F275"/>
      <c r="G275"/>
      <c r="H275"/>
      <c r="W275" s="141"/>
      <c r="X275" s="141"/>
      <c r="AI275" s="128"/>
    </row>
    <row r="276" spans="5:35" x14ac:dyDescent="0.2">
      <c r="E276"/>
      <c r="F276"/>
      <c r="G276"/>
      <c r="H276"/>
      <c r="W276" s="141"/>
      <c r="X276" s="141"/>
      <c r="AI276" s="128"/>
    </row>
    <row r="277" spans="5:35" x14ac:dyDescent="0.2">
      <c r="E277"/>
      <c r="F277"/>
      <c r="G277"/>
      <c r="H277"/>
      <c r="W277" s="141"/>
      <c r="X277" s="141"/>
      <c r="AI277" s="128"/>
    </row>
    <row r="278" spans="5:35" x14ac:dyDescent="0.2">
      <c r="E278"/>
      <c r="F278"/>
      <c r="G278"/>
      <c r="H278"/>
      <c r="AI278" s="128"/>
    </row>
    <row r="279" spans="5:35" x14ac:dyDescent="0.2">
      <c r="E279"/>
      <c r="F279"/>
      <c r="G279"/>
      <c r="H279"/>
      <c r="AI279" s="128"/>
    </row>
    <row r="280" spans="5:35" x14ac:dyDescent="0.2">
      <c r="E280"/>
      <c r="F280"/>
      <c r="G280"/>
      <c r="H280"/>
      <c r="AI280" s="128"/>
    </row>
    <row r="281" spans="5:35" x14ac:dyDescent="0.2">
      <c r="E281"/>
      <c r="F281"/>
      <c r="G281"/>
      <c r="H281"/>
      <c r="AI281" s="128"/>
    </row>
    <row r="282" spans="5:35" x14ac:dyDescent="0.2">
      <c r="E282"/>
      <c r="F282"/>
      <c r="G282"/>
      <c r="H282"/>
      <c r="AI282" s="128"/>
    </row>
    <row r="283" spans="5:35" x14ac:dyDescent="0.2">
      <c r="E283"/>
      <c r="F283"/>
      <c r="G283"/>
      <c r="H283"/>
      <c r="AI283" s="128"/>
    </row>
    <row r="284" spans="5:35" x14ac:dyDescent="0.2">
      <c r="E284"/>
      <c r="F284"/>
      <c r="G284"/>
      <c r="H284"/>
      <c r="AI284" s="128"/>
    </row>
    <row r="285" spans="5:35" x14ac:dyDescent="0.2">
      <c r="E285"/>
      <c r="F285"/>
      <c r="G285"/>
      <c r="H285"/>
      <c r="AI285" s="128"/>
    </row>
    <row r="286" spans="5:35" x14ac:dyDescent="0.2">
      <c r="AI286" s="128"/>
    </row>
    <row r="287" spans="5:35" x14ac:dyDescent="0.2">
      <c r="AI287" s="128"/>
    </row>
    <row r="288" spans="5:35" x14ac:dyDescent="0.2">
      <c r="AI288" s="128"/>
    </row>
    <row r="289" spans="35:35" x14ac:dyDescent="0.2">
      <c r="AI289" s="128"/>
    </row>
    <row r="290" spans="35:35" x14ac:dyDescent="0.2">
      <c r="AI290" s="128"/>
    </row>
    <row r="291" spans="35:35" x14ac:dyDescent="0.2">
      <c r="AI291" s="128"/>
    </row>
    <row r="292" spans="35:35" x14ac:dyDescent="0.2">
      <c r="AI292" s="128"/>
    </row>
    <row r="293" spans="35:35" x14ac:dyDescent="0.2">
      <c r="AI293" s="128"/>
    </row>
    <row r="294" spans="35:35" x14ac:dyDescent="0.2">
      <c r="AI294" s="128"/>
    </row>
    <row r="295" spans="35:35" x14ac:dyDescent="0.2">
      <c r="AI295" s="128"/>
    </row>
    <row r="296" spans="35:35" x14ac:dyDescent="0.2">
      <c r="AI296" s="128"/>
    </row>
    <row r="297" spans="35:35" x14ac:dyDescent="0.2">
      <c r="AI297" s="128"/>
    </row>
    <row r="298" spans="35:35" x14ac:dyDescent="0.2">
      <c r="AI298" s="128"/>
    </row>
    <row r="299" spans="35:35" x14ac:dyDescent="0.2">
      <c r="AI299" s="128"/>
    </row>
    <row r="300" spans="35:35" x14ac:dyDescent="0.2">
      <c r="AI300" s="128"/>
    </row>
    <row r="301" spans="35:35" x14ac:dyDescent="0.2">
      <c r="AI301" s="128"/>
    </row>
    <row r="302" spans="35:35" x14ac:dyDescent="0.2">
      <c r="AI302" s="128"/>
    </row>
    <row r="303" spans="35:35" x14ac:dyDescent="0.2">
      <c r="AI303" s="128"/>
    </row>
    <row r="304" spans="35:35" x14ac:dyDescent="0.2">
      <c r="AI304" s="128"/>
    </row>
    <row r="305" spans="35:35" x14ac:dyDescent="0.2">
      <c r="AI305" s="128"/>
    </row>
    <row r="306" spans="35:35" x14ac:dyDescent="0.2">
      <c r="AI306" s="128"/>
    </row>
    <row r="307" spans="35:35" x14ac:dyDescent="0.2">
      <c r="AI307" s="128"/>
    </row>
    <row r="308" spans="35:35" x14ac:dyDescent="0.2">
      <c r="AI308" s="128"/>
    </row>
    <row r="309" spans="35:35" x14ac:dyDescent="0.2">
      <c r="AI309" s="128"/>
    </row>
    <row r="310" spans="35:35" x14ac:dyDescent="0.2">
      <c r="AI310" s="128"/>
    </row>
    <row r="311" spans="35:35" x14ac:dyDescent="0.2">
      <c r="AI311" s="128"/>
    </row>
    <row r="312" spans="35:35" x14ac:dyDescent="0.2">
      <c r="AI312" s="128"/>
    </row>
    <row r="313" spans="35:35" x14ac:dyDescent="0.2">
      <c r="AI313" s="128"/>
    </row>
    <row r="314" spans="35:35" x14ac:dyDescent="0.2">
      <c r="AI314" s="128"/>
    </row>
    <row r="315" spans="35:35" x14ac:dyDescent="0.2">
      <c r="AI315" s="128"/>
    </row>
    <row r="316" spans="35:35" x14ac:dyDescent="0.2">
      <c r="AI316" s="128"/>
    </row>
    <row r="317" spans="35:35" x14ac:dyDescent="0.2">
      <c r="AI317" s="128"/>
    </row>
    <row r="318" spans="35:35" x14ac:dyDescent="0.2">
      <c r="AI318" s="128"/>
    </row>
    <row r="319" spans="35:35" x14ac:dyDescent="0.2">
      <c r="AI319" s="128"/>
    </row>
    <row r="320" spans="35:35" x14ac:dyDescent="0.2">
      <c r="AI320" s="128"/>
    </row>
    <row r="321" spans="35:35" x14ac:dyDescent="0.2">
      <c r="AI321" s="128"/>
    </row>
    <row r="322" spans="35:35" x14ac:dyDescent="0.2">
      <c r="AI322" s="128"/>
    </row>
    <row r="323" spans="35:35" x14ac:dyDescent="0.2">
      <c r="AI323" s="128"/>
    </row>
    <row r="324" spans="35:35" x14ac:dyDescent="0.2">
      <c r="AI324" s="128"/>
    </row>
    <row r="325" spans="35:35" x14ac:dyDescent="0.2">
      <c r="AI325" s="128"/>
    </row>
    <row r="326" spans="35:35" x14ac:dyDescent="0.2">
      <c r="AI326" s="128"/>
    </row>
    <row r="327" spans="35:35" x14ac:dyDescent="0.2">
      <c r="AI327" s="128"/>
    </row>
    <row r="328" spans="35:35" x14ac:dyDescent="0.2">
      <c r="AI328" s="128"/>
    </row>
    <row r="329" spans="35:35" x14ac:dyDescent="0.2">
      <c r="AI329" s="128"/>
    </row>
    <row r="330" spans="35:35" x14ac:dyDescent="0.2">
      <c r="AI330" s="128"/>
    </row>
    <row r="331" spans="35:35" x14ac:dyDescent="0.2">
      <c r="AI331" s="128"/>
    </row>
    <row r="332" spans="35:35" x14ac:dyDescent="0.2">
      <c r="AI332" s="128"/>
    </row>
    <row r="333" spans="35:35" x14ac:dyDescent="0.2">
      <c r="AI333" s="128"/>
    </row>
    <row r="334" spans="35:35" x14ac:dyDescent="0.2">
      <c r="AI334" s="128"/>
    </row>
    <row r="335" spans="35:35" x14ac:dyDescent="0.2">
      <c r="AI335" s="128"/>
    </row>
    <row r="336" spans="35:35" x14ac:dyDescent="0.2">
      <c r="AI336" s="128"/>
    </row>
    <row r="337" spans="35:35" x14ac:dyDescent="0.2">
      <c r="AI337" s="128"/>
    </row>
    <row r="338" spans="35:35" x14ac:dyDescent="0.2">
      <c r="AI338" s="128"/>
    </row>
    <row r="339" spans="35:35" x14ac:dyDescent="0.2">
      <c r="AI339" s="128"/>
    </row>
    <row r="340" spans="35:35" x14ac:dyDescent="0.2">
      <c r="AI340" s="128"/>
    </row>
    <row r="341" spans="35:35" x14ac:dyDescent="0.2">
      <c r="AI341" s="128"/>
    </row>
    <row r="342" spans="35:35" x14ac:dyDescent="0.2">
      <c r="AI342" s="128"/>
    </row>
    <row r="343" spans="35:35" x14ac:dyDescent="0.2">
      <c r="AI343" s="128"/>
    </row>
    <row r="344" spans="35:35" x14ac:dyDescent="0.2">
      <c r="AI344" s="128"/>
    </row>
    <row r="345" spans="35:35" x14ac:dyDescent="0.2">
      <c r="AI345" s="128"/>
    </row>
    <row r="346" spans="35:35" x14ac:dyDescent="0.2">
      <c r="AI346" s="128"/>
    </row>
    <row r="347" spans="35:35" x14ac:dyDescent="0.2">
      <c r="AI347" s="128"/>
    </row>
    <row r="348" spans="35:35" x14ac:dyDescent="0.2">
      <c r="AI348" s="128"/>
    </row>
    <row r="349" spans="35:35" x14ac:dyDescent="0.2">
      <c r="AI349" s="128"/>
    </row>
    <row r="350" spans="35:35" x14ac:dyDescent="0.2">
      <c r="AI350" s="128"/>
    </row>
    <row r="351" spans="35:35" x14ac:dyDescent="0.2">
      <c r="AI351" s="128"/>
    </row>
    <row r="352" spans="35:35" x14ac:dyDescent="0.2">
      <c r="AI352" s="128"/>
    </row>
    <row r="353" spans="35:35" x14ac:dyDescent="0.2">
      <c r="AI353" s="128"/>
    </row>
    <row r="354" spans="35:35" x14ac:dyDescent="0.2">
      <c r="AI354" s="128"/>
    </row>
    <row r="355" spans="35:35" x14ac:dyDescent="0.2">
      <c r="AI355" s="128"/>
    </row>
    <row r="356" spans="35:35" x14ac:dyDescent="0.2">
      <c r="AI356" s="128"/>
    </row>
    <row r="357" spans="35:35" x14ac:dyDescent="0.2">
      <c r="AI357" s="128"/>
    </row>
    <row r="358" spans="35:35" x14ac:dyDescent="0.2">
      <c r="AI358" s="128"/>
    </row>
    <row r="359" spans="35:35" x14ac:dyDescent="0.2">
      <c r="AI359" s="128"/>
    </row>
    <row r="360" spans="35:35" x14ac:dyDescent="0.2">
      <c r="AI360" s="128"/>
    </row>
    <row r="361" spans="35:35" x14ac:dyDescent="0.2">
      <c r="AI361" s="128"/>
    </row>
    <row r="362" spans="35:35" x14ac:dyDescent="0.2">
      <c r="AI362" s="128"/>
    </row>
    <row r="363" spans="35:35" x14ac:dyDescent="0.2">
      <c r="AI363" s="128"/>
    </row>
    <row r="364" spans="35:35" x14ac:dyDescent="0.2">
      <c r="AI364" s="128"/>
    </row>
    <row r="365" spans="35:35" x14ac:dyDescent="0.2">
      <c r="AI365" s="128"/>
    </row>
    <row r="366" spans="35:35" x14ac:dyDescent="0.2">
      <c r="AI366" s="128"/>
    </row>
    <row r="367" spans="35:35" x14ac:dyDescent="0.2">
      <c r="AI367" s="146"/>
    </row>
    <row r="368" spans="35:35" x14ac:dyDescent="0.2">
      <c r="AI368" s="146"/>
    </row>
    <row r="369" spans="35:35" x14ac:dyDescent="0.2">
      <c r="AI369" s="146"/>
    </row>
    <row r="370" spans="35:35" x14ac:dyDescent="0.2">
      <c r="AI370" s="146"/>
    </row>
    <row r="371" spans="35:35" x14ac:dyDescent="0.2">
      <c r="AI371" s="146"/>
    </row>
    <row r="372" spans="35:35" x14ac:dyDescent="0.2">
      <c r="AI372" s="146"/>
    </row>
    <row r="373" spans="35:35" x14ac:dyDescent="0.2">
      <c r="AI373" s="146"/>
    </row>
    <row r="374" spans="35:35" x14ac:dyDescent="0.2">
      <c r="AI374" s="146"/>
    </row>
    <row r="375" spans="35:35" x14ac:dyDescent="0.2">
      <c r="AI375" s="146"/>
    </row>
    <row r="376" spans="35:35" x14ac:dyDescent="0.2">
      <c r="AI376" s="146"/>
    </row>
    <row r="377" spans="35:35" x14ac:dyDescent="0.2">
      <c r="AI377" s="146"/>
    </row>
    <row r="378" spans="35:35" x14ac:dyDescent="0.2">
      <c r="AI378" s="146"/>
    </row>
    <row r="379" spans="35:35" x14ac:dyDescent="0.2">
      <c r="AI379" s="146"/>
    </row>
    <row r="380" spans="35:35" x14ac:dyDescent="0.2">
      <c r="AI380" s="146"/>
    </row>
    <row r="381" spans="35:35" x14ac:dyDescent="0.2">
      <c r="AI381" s="146"/>
    </row>
    <row r="382" spans="35:35" x14ac:dyDescent="0.2">
      <c r="AI382" s="146"/>
    </row>
    <row r="383" spans="35:35" x14ac:dyDescent="0.2">
      <c r="AI383" s="146"/>
    </row>
    <row r="384" spans="35:35" x14ac:dyDescent="0.2">
      <c r="AI384" s="146"/>
    </row>
    <row r="385" spans="35:35" x14ac:dyDescent="0.2">
      <c r="AI385" s="146"/>
    </row>
    <row r="386" spans="35:35" x14ac:dyDescent="0.2">
      <c r="AI386" s="146"/>
    </row>
    <row r="387" spans="35:35" x14ac:dyDescent="0.2">
      <c r="AI387" s="146"/>
    </row>
    <row r="388" spans="35:35" x14ac:dyDescent="0.2">
      <c r="AI388" s="146"/>
    </row>
    <row r="389" spans="35:35" x14ac:dyDescent="0.2">
      <c r="AI389" s="146"/>
    </row>
    <row r="390" spans="35:35" x14ac:dyDescent="0.2">
      <c r="AI390" s="146"/>
    </row>
    <row r="391" spans="35:35" x14ac:dyDescent="0.2">
      <c r="AI391" s="146"/>
    </row>
    <row r="392" spans="35:35" x14ac:dyDescent="0.2">
      <c r="AI392" s="146"/>
    </row>
    <row r="393" spans="35:35" x14ac:dyDescent="0.2">
      <c r="AI393" s="146"/>
    </row>
    <row r="394" spans="35:35" x14ac:dyDescent="0.2">
      <c r="AI394" s="146"/>
    </row>
    <row r="395" spans="35:35" x14ac:dyDescent="0.2">
      <c r="AI395" s="146"/>
    </row>
    <row r="396" spans="35:35" x14ac:dyDescent="0.2">
      <c r="AI396" s="146"/>
    </row>
    <row r="397" spans="35:35" x14ac:dyDescent="0.2">
      <c r="AI397" s="146"/>
    </row>
    <row r="398" spans="35:35" x14ac:dyDescent="0.2">
      <c r="AI398" s="146"/>
    </row>
    <row r="399" spans="35:35" x14ac:dyDescent="0.2">
      <c r="AI399" s="146"/>
    </row>
    <row r="400" spans="35:35" x14ac:dyDescent="0.2">
      <c r="AI400" s="146"/>
    </row>
    <row r="401" spans="35:35" x14ac:dyDescent="0.2">
      <c r="AI401" s="146"/>
    </row>
    <row r="402" spans="35:35" x14ac:dyDescent="0.2">
      <c r="AI402" s="146"/>
    </row>
    <row r="403" spans="35:35" x14ac:dyDescent="0.2">
      <c r="AI403" s="146"/>
    </row>
    <row r="404" spans="35:35" x14ac:dyDescent="0.2">
      <c r="AI404" s="146"/>
    </row>
    <row r="405" spans="35:35" x14ac:dyDescent="0.2">
      <c r="AI405" s="146"/>
    </row>
    <row r="406" spans="35:35" x14ac:dyDescent="0.2">
      <c r="AI406" s="146"/>
    </row>
    <row r="407" spans="35:35" x14ac:dyDescent="0.2">
      <c r="AI407" s="146"/>
    </row>
    <row r="408" spans="35:35" x14ac:dyDescent="0.2">
      <c r="AI408" s="146"/>
    </row>
    <row r="409" spans="35:35" x14ac:dyDescent="0.2">
      <c r="AI409" s="146"/>
    </row>
    <row r="410" spans="35:35" x14ac:dyDescent="0.2">
      <c r="AI410" s="146"/>
    </row>
    <row r="411" spans="35:35" x14ac:dyDescent="0.2">
      <c r="AI411" s="146"/>
    </row>
    <row r="412" spans="35:35" x14ac:dyDescent="0.2">
      <c r="AI412" s="146"/>
    </row>
    <row r="413" spans="35:35" x14ac:dyDescent="0.2">
      <c r="AI413" s="146"/>
    </row>
    <row r="414" spans="35:35" x14ac:dyDescent="0.2">
      <c r="AI414" s="146"/>
    </row>
    <row r="415" spans="35:35" x14ac:dyDescent="0.2">
      <c r="AI415" s="146"/>
    </row>
    <row r="416" spans="35:35" x14ac:dyDescent="0.2">
      <c r="AI416" s="146"/>
    </row>
    <row r="417" spans="35:35" x14ac:dyDescent="0.2">
      <c r="AI417" s="146"/>
    </row>
    <row r="418" spans="35:35" x14ac:dyDescent="0.2">
      <c r="AI418" s="146"/>
    </row>
    <row r="419" spans="35:35" x14ac:dyDescent="0.2">
      <c r="AI419" s="146"/>
    </row>
    <row r="420" spans="35:35" x14ac:dyDescent="0.2">
      <c r="AI420" s="146"/>
    </row>
    <row r="421" spans="35:35" x14ac:dyDescent="0.2">
      <c r="AI421" s="146"/>
    </row>
    <row r="422" spans="35:35" x14ac:dyDescent="0.2">
      <c r="AI422" s="146"/>
    </row>
    <row r="423" spans="35:35" x14ac:dyDescent="0.2">
      <c r="AI423" s="146"/>
    </row>
    <row r="424" spans="35:35" x14ac:dyDescent="0.2">
      <c r="AI424" s="146"/>
    </row>
    <row r="425" spans="35:35" x14ac:dyDescent="0.2">
      <c r="AI425" s="146"/>
    </row>
    <row r="426" spans="35:35" x14ac:dyDescent="0.2">
      <c r="AI426" s="146"/>
    </row>
    <row r="427" spans="35:35" x14ac:dyDescent="0.2">
      <c r="AI427" s="146"/>
    </row>
    <row r="428" spans="35:35" x14ac:dyDescent="0.2">
      <c r="AI428" s="146"/>
    </row>
    <row r="429" spans="35:35" x14ac:dyDescent="0.2">
      <c r="AI429" s="146"/>
    </row>
    <row r="430" spans="35:35" x14ac:dyDescent="0.2">
      <c r="AI430" s="146"/>
    </row>
    <row r="431" spans="35:35" x14ac:dyDescent="0.2">
      <c r="AI431" s="146"/>
    </row>
    <row r="432" spans="35:35" x14ac:dyDescent="0.2">
      <c r="AI432" s="146"/>
    </row>
    <row r="433" spans="35:35" x14ac:dyDescent="0.2">
      <c r="AI433" s="146"/>
    </row>
    <row r="434" spans="35:35" x14ac:dyDescent="0.2">
      <c r="AI434" s="146"/>
    </row>
    <row r="435" spans="35:35" x14ac:dyDescent="0.2">
      <c r="AI435" s="146"/>
    </row>
    <row r="436" spans="35:35" x14ac:dyDescent="0.2">
      <c r="AI436" s="146"/>
    </row>
    <row r="437" spans="35:35" x14ac:dyDescent="0.2">
      <c r="AI437" s="146"/>
    </row>
    <row r="438" spans="35:35" x14ac:dyDescent="0.2">
      <c r="AI438" s="146"/>
    </row>
    <row r="439" spans="35:35" x14ac:dyDescent="0.2">
      <c r="AI439" s="146"/>
    </row>
    <row r="440" spans="35:35" x14ac:dyDescent="0.2">
      <c r="AI440" s="146"/>
    </row>
    <row r="441" spans="35:35" x14ac:dyDescent="0.2">
      <c r="AI441" s="146"/>
    </row>
    <row r="442" spans="35:35" x14ac:dyDescent="0.2">
      <c r="AI442" s="146"/>
    </row>
    <row r="443" spans="35:35" x14ac:dyDescent="0.2">
      <c r="AI443" s="146"/>
    </row>
    <row r="444" spans="35:35" x14ac:dyDescent="0.2">
      <c r="AI444" s="146"/>
    </row>
    <row r="445" spans="35:35" x14ac:dyDescent="0.2">
      <c r="AI445" s="146"/>
    </row>
    <row r="446" spans="35:35" x14ac:dyDescent="0.2">
      <c r="AI446" s="146"/>
    </row>
    <row r="447" spans="35:35" x14ac:dyDescent="0.2">
      <c r="AI447" s="146"/>
    </row>
    <row r="448" spans="35:35" x14ac:dyDescent="0.2">
      <c r="AI448" s="146"/>
    </row>
    <row r="449" spans="35:35" x14ac:dyDescent="0.2">
      <c r="AI449" s="146"/>
    </row>
    <row r="450" spans="35:35" x14ac:dyDescent="0.2">
      <c r="AI450" s="146"/>
    </row>
    <row r="451" spans="35:35" x14ac:dyDescent="0.2">
      <c r="AI451" s="146"/>
    </row>
    <row r="452" spans="35:35" x14ac:dyDescent="0.2">
      <c r="AI452" s="146"/>
    </row>
    <row r="453" spans="35:35" x14ac:dyDescent="0.2">
      <c r="AI453" s="146"/>
    </row>
    <row r="454" spans="35:35" x14ac:dyDescent="0.2">
      <c r="AI454" s="146"/>
    </row>
    <row r="455" spans="35:35" x14ac:dyDescent="0.2">
      <c r="AI455" s="146"/>
    </row>
    <row r="456" spans="35:35" x14ac:dyDescent="0.2">
      <c r="AI456" s="146"/>
    </row>
    <row r="457" spans="35:35" x14ac:dyDescent="0.2">
      <c r="AI457" s="146"/>
    </row>
    <row r="458" spans="35:35" x14ac:dyDescent="0.2">
      <c r="AI458" s="146"/>
    </row>
    <row r="459" spans="35:35" x14ac:dyDescent="0.2">
      <c r="AI459" s="146"/>
    </row>
    <row r="460" spans="35:35" x14ac:dyDescent="0.2">
      <c r="AI460" s="146"/>
    </row>
    <row r="461" spans="35:35" x14ac:dyDescent="0.2">
      <c r="AI461" s="146"/>
    </row>
    <row r="462" spans="35:35" x14ac:dyDescent="0.2">
      <c r="AI462" s="146"/>
    </row>
    <row r="463" spans="35:35" x14ac:dyDescent="0.2">
      <c r="AI463" s="146"/>
    </row>
    <row r="464" spans="35:35" x14ac:dyDescent="0.2">
      <c r="AI464" s="146"/>
    </row>
    <row r="465" spans="35:35" x14ac:dyDescent="0.2">
      <c r="AI465" s="146"/>
    </row>
    <row r="466" spans="35:35" x14ac:dyDescent="0.2">
      <c r="AI466" s="146"/>
    </row>
    <row r="467" spans="35:35" x14ac:dyDescent="0.2">
      <c r="AI467" s="146"/>
    </row>
    <row r="468" spans="35:35" x14ac:dyDescent="0.2">
      <c r="AI468" s="146"/>
    </row>
    <row r="469" spans="35:35" x14ac:dyDescent="0.2">
      <c r="AI469" s="146"/>
    </row>
    <row r="470" spans="35:35" x14ac:dyDescent="0.2">
      <c r="AI470" s="146"/>
    </row>
    <row r="471" spans="35:35" x14ac:dyDescent="0.2">
      <c r="AI471" s="146"/>
    </row>
    <row r="472" spans="35:35" x14ac:dyDescent="0.2">
      <c r="AI472" s="146"/>
    </row>
    <row r="473" spans="35:35" x14ac:dyDescent="0.2">
      <c r="AI473" s="146"/>
    </row>
    <row r="474" spans="35:35" x14ac:dyDescent="0.2">
      <c r="AI474" s="146"/>
    </row>
    <row r="475" spans="35:35" x14ac:dyDescent="0.2">
      <c r="AI475" s="146"/>
    </row>
    <row r="476" spans="35:35" x14ac:dyDescent="0.2">
      <c r="AI476" s="146"/>
    </row>
    <row r="477" spans="35:35" x14ac:dyDescent="0.2">
      <c r="AI477" s="146"/>
    </row>
    <row r="478" spans="35:35" x14ac:dyDescent="0.2">
      <c r="AI478" s="146"/>
    </row>
  </sheetData>
  <autoFilter ref="A8:AL269"/>
  <mergeCells count="22">
    <mergeCell ref="AI3:AI5"/>
    <mergeCell ref="AJ3:AJ5"/>
    <mergeCell ref="AB4:AD4"/>
    <mergeCell ref="AB3:AD3"/>
    <mergeCell ref="AF2:AG2"/>
    <mergeCell ref="AI2:AJ2"/>
    <mergeCell ref="AE2:AE5"/>
    <mergeCell ref="AB5:AB6"/>
    <mergeCell ref="AC5:AD5"/>
    <mergeCell ref="AF3:AF5"/>
    <mergeCell ref="AG3:AG5"/>
    <mergeCell ref="AH3:AH5"/>
    <mergeCell ref="F3:I3"/>
    <mergeCell ref="D2:E5"/>
    <mergeCell ref="F2:Z2"/>
    <mergeCell ref="AA2:AA5"/>
    <mergeCell ref="AB2:AD2"/>
    <mergeCell ref="J3:M3"/>
    <mergeCell ref="N3:Q3"/>
    <mergeCell ref="R3:U3"/>
    <mergeCell ref="V3:Y3"/>
    <mergeCell ref="Z3:Z5"/>
  </mergeCells>
  <pageMargins left="0.63" right="0.26" top="0.68" bottom="0.56999999999999995" header="0.3" footer="0.3"/>
  <pageSetup scale="75" fitToHeight="0" orientation="landscape" r:id="rId1"/>
  <headerFooter>
    <oddHeader xml:space="preserve">&amp;LBased on 2020-21 Base ADM as of 3-15-2022
&amp;C&amp;11New Hampshire Department of Education
Division of Program Support
Office of School Finance
Revised FY2022
Municipal Summary of Adequacy Aid &amp;RApril 1, 2022
</oddHeader>
    <oddFooter>&amp;C&amp;9page &amp;P of &amp;N</oddFooter>
  </headerFooter>
  <colBreaks count="1" manualBreakCount="1">
    <brk id="27" max="2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FY2022 Muni Rpt</vt:lpstr>
      <vt:lpstr>'FY2022 Muni Rpt'!Print_Area</vt:lpstr>
      <vt:lpstr>'FY2022 Muni Rpt'!Print_Titles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Krol, Diana</cp:lastModifiedBy>
  <cp:lastPrinted>2022-03-30T15:56:06Z</cp:lastPrinted>
  <dcterms:created xsi:type="dcterms:W3CDTF">2022-03-30T15:31:51Z</dcterms:created>
  <dcterms:modified xsi:type="dcterms:W3CDTF">2022-03-30T20:04:20Z</dcterms:modified>
</cp:coreProperties>
</file>